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AA9SJTPF\"/>
    </mc:Choice>
  </mc:AlternateContent>
  <xr:revisionPtr revIDLastSave="0" documentId="13_ncr:1_{E7EFCD9F-1F41-4DF3-9E39-D0FDB583B1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qip" sheetId="3" r:id="rId1"/>
    <sheet name="Anglisht" sheetId="1" r:id="rId2"/>
  </sheets>
  <externalReferences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P9" i="3"/>
  <c r="P24" i="3" s="1"/>
  <c r="F18" i="3"/>
  <c r="G18" i="3"/>
  <c r="G24" i="3" s="1"/>
  <c r="S24" i="3"/>
  <c r="R24" i="3"/>
  <c r="Q24" i="3"/>
  <c r="O24" i="3"/>
  <c r="N24" i="3"/>
  <c r="M24" i="3"/>
  <c r="L20" i="3"/>
  <c r="L24" i="3" s="1"/>
  <c r="K20" i="3"/>
  <c r="K24" i="3" s="1"/>
  <c r="J20" i="3"/>
  <c r="J24" i="3" s="1"/>
  <c r="I20" i="3"/>
  <c r="I24" i="3" s="1"/>
  <c r="H20" i="3"/>
  <c r="H24" i="3" s="1"/>
  <c r="E20" i="3"/>
  <c r="E24" i="3" s="1"/>
  <c r="F24" i="3"/>
  <c r="A8" i="3"/>
  <c r="A9" i="3" s="1"/>
  <c r="A15" i="3" s="1"/>
  <c r="A16" i="3" s="1"/>
  <c r="A17" i="3" s="1"/>
  <c r="A18" i="3" s="1"/>
  <c r="A19" i="3" s="1"/>
  <c r="A20" i="3" s="1"/>
  <c r="A21" i="3" s="1"/>
  <c r="O23" i="1"/>
  <c r="M23" i="1"/>
  <c r="N23" i="1"/>
  <c r="P23" i="1"/>
  <c r="Q23" i="1"/>
  <c r="R23" i="1"/>
  <c r="S23" i="1"/>
  <c r="A7" i="1"/>
  <c r="A8" i="1" s="1"/>
  <c r="A14" i="1" s="1"/>
  <c r="A15" i="1" s="1"/>
  <c r="A16" i="1" s="1"/>
  <c r="A17" i="1" s="1"/>
  <c r="A18" i="1" s="1"/>
  <c r="A19" i="1" s="1"/>
  <c r="A20" i="1" s="1"/>
  <c r="L19" i="1"/>
  <c r="L23" i="1" s="1"/>
  <c r="K19" i="1"/>
  <c r="K23" i="1" s="1"/>
  <c r="J19" i="1"/>
  <c r="J23" i="1" s="1"/>
  <c r="I19" i="1"/>
  <c r="I23" i="1" s="1"/>
  <c r="H19" i="1"/>
  <c r="H23" i="1" s="1"/>
  <c r="E19" i="1"/>
  <c r="E23" i="1" s="1"/>
  <c r="G17" i="1" l="1"/>
  <c r="G23" i="1" s="1"/>
  <c r="F17" i="1"/>
  <c r="F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AAB</author>
  </authors>
  <commentList>
    <comment ref="B5" authorId="0" shapeId="0" xr:uid="{264F9141-DC08-4C29-A4E7-331B2783ADC7}">
      <text>
        <r>
          <rPr>
            <b/>
            <sz val="9"/>
            <color indexed="81"/>
            <rFont val="Tahoma"/>
            <family val="2"/>
          </rPr>
          <t>AAB:</t>
        </r>
        <r>
          <rPr>
            <sz val="9"/>
            <color indexed="81"/>
            <rFont val="Tahoma"/>
            <family val="2"/>
          </rPr>
          <t xml:space="preserve">
Mund te perdoresh logo ne emrin e seciles banke</t>
        </r>
      </text>
    </comment>
  </commentList>
</comments>
</file>

<file path=xl/sharedStrings.xml><?xml version="1.0" encoding="utf-8"?>
<sst xmlns="http://schemas.openxmlformats.org/spreadsheetml/2006/main" count="205" uniqueCount="118">
  <si>
    <t>Banka</t>
  </si>
  <si>
    <t>Struktura e Aksionarëve</t>
  </si>
  <si>
    <t>Vendi i origjinës</t>
  </si>
  <si>
    <t>në mijë ALL</t>
  </si>
  <si>
    <t>Nr. i degëve</t>
  </si>
  <si>
    <t>Nr. i punonjësve</t>
  </si>
  <si>
    <t>Nr. ATM</t>
  </si>
  <si>
    <t>Nr. i kartave të lëshuara</t>
  </si>
  <si>
    <t>Karta Debiti</t>
  </si>
  <si>
    <t>Karta Krediti</t>
  </si>
  <si>
    <t>Nr. POS</t>
  </si>
  <si>
    <t>E-banking</t>
  </si>
  <si>
    <t xml:space="preserve">Mobile Banking </t>
  </si>
  <si>
    <t>E- commerce</t>
  </si>
  <si>
    <t>të Qeverisë Shqiptare</t>
  </si>
  <si>
    <t>Hua neto</t>
  </si>
  <si>
    <t>Retail</t>
  </si>
  <si>
    <t>Biznes</t>
  </si>
  <si>
    <t>Aktive gjithsej</t>
  </si>
  <si>
    <t xml:space="preserve">Investime në letra me vlerë </t>
  </si>
  <si>
    <t>Kapitali i vet</t>
  </si>
  <si>
    <t>Depozita</t>
  </si>
  <si>
    <t>Fitimi neto</t>
  </si>
  <si>
    <t>të tjera</t>
  </si>
  <si>
    <t>Albania</t>
  </si>
  <si>
    <t>Banka Kombëtare Tregtare</t>
  </si>
  <si>
    <r>
      <t>Credins Bank</t>
    </r>
    <r>
      <rPr>
        <b/>
        <sz val="12"/>
        <color rgb="FFFF0000"/>
        <rFont val="Calibri"/>
        <family val="2"/>
        <scheme val="minor"/>
      </rPr>
      <t/>
    </r>
  </si>
  <si>
    <t>Intesa Sanpaolo Bank Albania</t>
  </si>
  <si>
    <t>ProCredit Bank</t>
  </si>
  <si>
    <t>Raiffeisen Bank Albania</t>
  </si>
  <si>
    <t>Tirana Bank</t>
  </si>
  <si>
    <t>Turqi</t>
  </si>
  <si>
    <t>Po</t>
  </si>
  <si>
    <t>Bullgari</t>
  </si>
  <si>
    <t>n/a</t>
  </si>
  <si>
    <t>Italy</t>
  </si>
  <si>
    <t xml:space="preserve">Germany </t>
  </si>
  <si>
    <t>-</t>
  </si>
  <si>
    <t xml:space="preserve">Austria </t>
  </si>
  <si>
    <t xml:space="preserve">Shqipëri </t>
  </si>
  <si>
    <t xml:space="preserve">Union Bank </t>
  </si>
  <si>
    <t>Gjithsej</t>
  </si>
  <si>
    <t>Hungary</t>
  </si>
  <si>
    <t>Jo</t>
  </si>
  <si>
    <t>OTP Bank Albania</t>
  </si>
  <si>
    <t>Banka e Bashkuar e Shipërisë</t>
  </si>
  <si>
    <t xml:space="preserve">Shqipëri
Arabia Saudite </t>
  </si>
  <si>
    <t>Banka Amerikane e Investimeve</t>
  </si>
  <si>
    <t>Të dhënat e audituara sipas IFRS, në 31.12.2022 ((1 EUR = 114.23 lekë; 1 USD = 107.05  lekë ) (në mijë ALL))</t>
  </si>
  <si>
    <t>Tranzit sh.p.k.                                                              100%</t>
  </si>
  <si>
    <t>Calik Holding A.S.                                                       100%</t>
  </si>
  <si>
    <t>Fibank AD                                                                      100%</t>
  </si>
  <si>
    <t>Intesa Sanpaolo S.p.A.                                             100%</t>
  </si>
  <si>
    <t>ProCredit Holding AG &amp; Co. KGaA                       100%</t>
  </si>
  <si>
    <t>Raiffeisen SEE Region Holding GmbH                100%</t>
  </si>
  <si>
    <t xml:space="preserve"> OTP NYRT                                                                      100%</t>
  </si>
  <si>
    <t>Balfin Group                                                                 100%</t>
  </si>
  <si>
    <t>Unioni Financiar Tiranë (UFT) Sh.p.k.                 96.46%</t>
  </si>
  <si>
    <t>Individë                                                                           3.54%</t>
  </si>
  <si>
    <t>Eurosig                                                                          66.26%
Banka Islamike e Zhvillimit                                  31.87%
Investitorë të tjerë                                                    1.87%</t>
  </si>
  <si>
    <t>Gjermani</t>
  </si>
  <si>
    <t>Hungari</t>
  </si>
  <si>
    <t>Shqipëri</t>
  </si>
  <si>
    <t>Itali</t>
  </si>
  <si>
    <t>Austria</t>
  </si>
  <si>
    <t>American Bank of Investments</t>
  </si>
  <si>
    <t>Balfin Group                                                   100%</t>
  </si>
  <si>
    <t>Tranzit sh.p.k.                                               100%</t>
  </si>
  <si>
    <t>Calik Holding A.S.                                          100%</t>
  </si>
  <si>
    <t>Fibank AD                                                     100%</t>
  </si>
  <si>
    <t>Intesa Sanpaolo S.p.A.                                   100%</t>
  </si>
  <si>
    <t>ProCredit Holding AG &amp; Co. KGaA                   100%</t>
  </si>
  <si>
    <t>Raiffeisen SEE Region Holding GmbH              100%</t>
  </si>
  <si>
    <t xml:space="preserve">OTP NYRT                                                     100% </t>
  </si>
  <si>
    <t>Unioni Financiar Tirane (UFT) Sh.p.k.              96.46%</t>
  </si>
  <si>
    <t>Turkey</t>
  </si>
  <si>
    <t>Bulgaria</t>
  </si>
  <si>
    <t xml:space="preserve">Albania
Saudi Arabia Saudi Arabia </t>
  </si>
  <si>
    <t>in thousand of ALL</t>
  </si>
  <si>
    <t>Shareholders' structure</t>
  </si>
  <si>
    <t>Bank</t>
  </si>
  <si>
    <t>Country
of origin</t>
  </si>
  <si>
    <t>Assets
(ALL000)</t>
  </si>
  <si>
    <t>Loans,net
(ALL000)</t>
  </si>
  <si>
    <t>Business</t>
  </si>
  <si>
    <t>Investments in securities
(ALL000)</t>
  </si>
  <si>
    <t>Government
securities</t>
  </si>
  <si>
    <t xml:space="preserve">Other
</t>
  </si>
  <si>
    <t>Equity capital
(ALL000)</t>
  </si>
  <si>
    <t>Deposits
(ALL000)</t>
  </si>
  <si>
    <t xml:space="preserve">Net profit
(ALL000)
</t>
  </si>
  <si>
    <t>No. of
outlets</t>
  </si>
  <si>
    <t xml:space="preserve">No. of
employees
</t>
  </si>
  <si>
    <t>No. of
ATMs</t>
  </si>
  <si>
    <t>No. of
cards
issued</t>
  </si>
  <si>
    <t>Debit
cards</t>
  </si>
  <si>
    <t xml:space="preserve">Credit
cards
</t>
  </si>
  <si>
    <t>No. of
POS</t>
  </si>
  <si>
    <t>Total</t>
  </si>
  <si>
    <t>Audited data according to IFRS, as of 31.12.2022, (1 EUR = 114.23 lekë; 1 USD = 107.05  lekë) (in thousand of ALL))</t>
  </si>
  <si>
    <t>Eurosig                                                                           66.26%
Islamic Devlopment Bank                                      31.87%
Other investors                                                            1.87%</t>
  </si>
  <si>
    <t>Individuals                                                      3.54%</t>
  </si>
  <si>
    <t>Yes</t>
  </si>
  <si>
    <t>No</t>
  </si>
  <si>
    <t>Hollandë</t>
  </si>
  <si>
    <t>Angli</t>
  </si>
  <si>
    <t xml:space="preserve">Renis Tërshana                                                            18.12%               </t>
  </si>
  <si>
    <t xml:space="preserve">Aleksandër Pilo                                                             7.67%            </t>
  </si>
  <si>
    <t xml:space="preserve">B.F.S.E. Holding BV                                                     15.10%         </t>
  </si>
  <si>
    <t>ARMAAR GROUP                                                            5.69%</t>
  </si>
  <si>
    <t>Drejtuesit e Përgjithshëm të Bankës 6.88%</t>
  </si>
  <si>
    <t>Të tjerë   46.54%</t>
  </si>
  <si>
    <t>Netherland</t>
  </si>
  <si>
    <t>England</t>
  </si>
  <si>
    <t>Bank  directors                                                                   6.88%</t>
  </si>
  <si>
    <t>Fibank Albania</t>
  </si>
  <si>
    <t>United Bank of Albania</t>
  </si>
  <si>
    <t>Raiffeisen Bank Shqipëri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</si>
</sst>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ashed">
        <color rgb="FFFF0000"/>
      </bottom>
      <diagonal/>
    </border>
    <border>
      <left style="dashed">
        <color rgb="FFFF0000"/>
      </left>
      <right/>
      <top/>
      <bottom style="medium">
        <color indexed="64"/>
      </bottom>
      <diagonal/>
    </border>
    <border>
      <left style="dashed">
        <color rgb="FFFF0000"/>
      </left>
      <right/>
      <top style="dashed">
        <color rgb="FFFF0000"/>
      </top>
      <bottom style="medium">
        <color indexed="64"/>
      </bottom>
      <diagonal/>
    </border>
    <border>
      <left/>
      <right/>
      <top style="dashed">
        <color rgb="FFFF0000"/>
      </top>
      <bottom style="medium">
        <color indexed="64"/>
      </bottom>
      <diagonal/>
    </border>
    <border>
      <left/>
      <right style="dashed">
        <color rgb="FFFF0000"/>
      </right>
      <top style="dashed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20" xfId="2" applyNumberFormat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165" fontId="1" fillId="0" borderId="20" xfId="2" applyNumberFormat="1" applyFont="1" applyFill="1" applyBorder="1" applyAlignment="1">
      <alignment horizontal="center" vertical="center" wrapText="1"/>
    </xf>
    <xf numFmtId="165" fontId="1" fillId="0" borderId="20" xfId="2" applyNumberFormat="1" applyFont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 wrapText="1"/>
    </xf>
    <xf numFmtId="166" fontId="1" fillId="0" borderId="2" xfId="1" applyNumberFormat="1" applyFont="1" applyFill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/>
    </xf>
    <xf numFmtId="166" fontId="1" fillId="0" borderId="2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166" fontId="5" fillId="0" borderId="0" xfId="1" applyNumberFormat="1" applyFont="1"/>
    <xf numFmtId="0" fontId="10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3" fillId="0" borderId="2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/>
    </xf>
    <xf numFmtId="164" fontId="0" fillId="0" borderId="2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/>
    <xf numFmtId="0" fontId="8" fillId="0" borderId="20" xfId="0" applyFont="1" applyBorder="1" applyAlignment="1">
      <alignment horizontal="left" vertical="center" wrapText="1" indent="1"/>
    </xf>
    <xf numFmtId="165" fontId="0" fillId="0" borderId="2" xfId="1" applyNumberFormat="1" applyFont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 applyAlignment="1">
      <alignment horizontal="center" vertical="center" wrapText="1"/>
    </xf>
    <xf numFmtId="166" fontId="0" fillId="0" borderId="2" xfId="1" applyNumberFormat="1" applyFont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 vertical="center" wrapText="1"/>
    </xf>
    <xf numFmtId="166" fontId="0" fillId="0" borderId="2" xfId="1" applyNumberFormat="1" applyFont="1" applyBorder="1" applyAlignment="1">
      <alignment horizontal="center" vertical="center"/>
    </xf>
    <xf numFmtId="166" fontId="0" fillId="0" borderId="2" xfId="1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2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6" fontId="5" fillId="0" borderId="0" xfId="1" applyNumberFormat="1" applyFont="1" applyAlignment="1">
      <alignment horizontal="center"/>
    </xf>
    <xf numFmtId="0" fontId="12" fillId="0" borderId="9" xfId="0" applyFont="1" applyBorder="1"/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0" fillId="0" borderId="23" xfId="0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165" fontId="0" fillId="0" borderId="28" xfId="1" applyNumberFormat="1" applyFont="1" applyFill="1" applyBorder="1" applyAlignment="1">
      <alignment horizontal="center" vertical="center" wrapText="1"/>
    </xf>
    <xf numFmtId="165" fontId="0" fillId="0" borderId="22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8" xfId="1" applyNumberFormat="1" applyFont="1" applyBorder="1" applyAlignment="1">
      <alignment horizontal="center" vertical="center"/>
    </xf>
    <xf numFmtId="166" fontId="0" fillId="0" borderId="22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0" borderId="29" xfId="1" applyNumberFormat="1" applyFont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0" borderId="31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wrapText="1"/>
    </xf>
    <xf numFmtId="0" fontId="8" fillId="0" borderId="20" xfId="0" applyFont="1" applyBorder="1" applyAlignment="1">
      <alignment horizontal="left" vertical="center" wrapText="1" indent="1"/>
    </xf>
    <xf numFmtId="165" fontId="8" fillId="0" borderId="22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/>
    </xf>
    <xf numFmtId="165" fontId="8" fillId="0" borderId="22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6" fontId="0" fillId="0" borderId="30" xfId="1" applyNumberFormat="1" applyFont="1" applyBorder="1" applyAlignment="1">
      <alignment horizontal="center" vertical="center"/>
    </xf>
    <xf numFmtId="166" fontId="0" fillId="0" borderId="23" xfId="1" applyNumberFormat="1" applyFont="1" applyBorder="1" applyAlignment="1">
      <alignment horizontal="center" vertical="center"/>
    </xf>
    <xf numFmtId="166" fontId="0" fillId="0" borderId="24" xfId="1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 inden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srv\Accounting\Futju%20Punes%20me%20Raportet\FCD\Financial%20Statements%20IFRS\2022\TB-IFRS%202022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srv\Accounting\Futju%20Punes%20me%20Raportet\FCD\Financial%20Statements%20IFRS\2022\Securities%20format%20-%20Dec%202022%20IFRS%20with%20prov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2021"/>
      <sheetName val="TB 2022"/>
      <sheetName val="BS"/>
      <sheetName val="PL"/>
      <sheetName val="Equity"/>
      <sheetName val="CF"/>
      <sheetName val="9.1"/>
      <sheetName val="9.2"/>
      <sheetName val="9.3"/>
      <sheetName val="9.4"/>
      <sheetName val="9.5"/>
      <sheetName val="10"/>
      <sheetName val="11"/>
      <sheetName val="12"/>
      <sheetName val="13"/>
      <sheetName val="14"/>
      <sheetName val="15"/>
      <sheetName val="16"/>
      <sheetName val="17"/>
      <sheetName val="18-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 refreshError="1"/>
      <sheetData sheetId="1" refreshError="1"/>
      <sheetData sheetId="2" refreshError="1">
        <row r="6">
          <cell r="C6">
            <v>52710061.472971193</v>
          </cell>
        </row>
        <row r="15">
          <cell r="C15">
            <v>114701806.10680623</v>
          </cell>
        </row>
        <row r="19">
          <cell r="C19">
            <v>97661951.126303971</v>
          </cell>
        </row>
        <row r="31">
          <cell r="C31">
            <v>9776470.8038454838</v>
          </cell>
        </row>
      </sheetData>
      <sheetData sheetId="3" refreshError="1">
        <row r="31">
          <cell r="C31">
            <v>1051240.1801314091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EUR"/>
      <sheetName val="Sheet1"/>
      <sheetName val="Securities portfolio"/>
      <sheetName val="Sheet7"/>
      <sheetName val="FS Reconciliation "/>
      <sheetName val="FS Notes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36">
          <cell r="C236">
            <v>28883081.909939148</v>
          </cell>
          <cell r="D236">
            <v>10774339.98423782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FC09-C6F5-4D1E-B03E-9CB7115570E9}">
  <dimension ref="A2:W31"/>
  <sheetViews>
    <sheetView tabSelected="1" workbookViewId="0">
      <selection activeCell="K27" sqref="K27"/>
    </sheetView>
  </sheetViews>
  <sheetFormatPr defaultRowHeight="15" x14ac:dyDescent="0.25"/>
  <cols>
    <col min="1" max="1" width="3.140625" style="31" bestFit="1" customWidth="1"/>
    <col min="2" max="2" width="33.7109375" customWidth="1"/>
    <col min="3" max="3" width="54" bestFit="1" customWidth="1"/>
    <col min="4" max="4" width="12.140625" style="31" customWidth="1"/>
    <col min="5" max="5" width="14.42578125" customWidth="1"/>
    <col min="6" max="6" width="12.5703125" customWidth="1"/>
    <col min="7" max="7" width="12.85546875" customWidth="1"/>
    <col min="8" max="9" width="12.42578125" customWidth="1"/>
    <col min="10" max="10" width="12.28515625" customWidth="1"/>
    <col min="11" max="11" width="14.42578125" customWidth="1"/>
    <col min="12" max="12" width="11.7109375" bestFit="1" customWidth="1"/>
    <col min="13" max="13" width="8" customWidth="1"/>
    <col min="14" max="14" width="14.140625" customWidth="1"/>
    <col min="15" max="15" width="5.85546875" customWidth="1"/>
    <col min="16" max="16" width="10.7109375" customWidth="1"/>
    <col min="17" max="17" width="10.42578125" customWidth="1"/>
    <col min="18" max="18" width="9" customWidth="1"/>
    <col min="19" max="19" width="8.140625" style="31" customWidth="1"/>
    <col min="20" max="20" width="9" bestFit="1" customWidth="1"/>
    <col min="21" max="21" width="9" customWidth="1"/>
    <col min="22" max="22" width="9.42578125" bestFit="1" customWidth="1"/>
  </cols>
  <sheetData>
    <row r="2" spans="1:23" x14ac:dyDescent="0.25">
      <c r="A2" s="29"/>
      <c r="B2" t="s">
        <v>48</v>
      </c>
      <c r="C2" s="1"/>
      <c r="D2" s="71"/>
      <c r="E2" s="8"/>
      <c r="F2" s="8"/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6"/>
      <c r="U2" s="6"/>
    </row>
    <row r="3" spans="1:23" x14ac:dyDescent="0.25">
      <c r="A3" s="29"/>
      <c r="C3" s="1"/>
      <c r="D3" s="7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</row>
    <row r="4" spans="1:23" ht="15.75" thickBot="1" x14ac:dyDescent="0.3">
      <c r="A4" s="29"/>
      <c r="B4" s="2"/>
      <c r="C4" s="2"/>
      <c r="D4" s="5"/>
      <c r="E4" s="101" t="s">
        <v>3</v>
      </c>
      <c r="F4" s="102"/>
      <c r="G4" s="102"/>
      <c r="H4" s="102"/>
      <c r="I4" s="102"/>
      <c r="J4" s="102"/>
      <c r="K4" s="102"/>
      <c r="L4" s="103"/>
      <c r="M4" s="9"/>
      <c r="N4" s="5"/>
      <c r="O4" s="5"/>
      <c r="P4" s="5"/>
      <c r="Q4" s="5"/>
      <c r="R4" s="5"/>
      <c r="S4" s="5"/>
      <c r="T4" s="6"/>
      <c r="U4" s="6"/>
    </row>
    <row r="5" spans="1:23" s="63" customFormat="1" ht="39" customHeight="1" x14ac:dyDescent="0.25">
      <c r="A5" s="116"/>
      <c r="B5" s="124" t="s">
        <v>0</v>
      </c>
      <c r="C5" s="122" t="s">
        <v>1</v>
      </c>
      <c r="D5" s="118" t="s">
        <v>2</v>
      </c>
      <c r="E5" s="120" t="s">
        <v>18</v>
      </c>
      <c r="F5" s="126" t="s">
        <v>15</v>
      </c>
      <c r="G5" s="127"/>
      <c r="H5" s="126" t="s">
        <v>19</v>
      </c>
      <c r="I5" s="128"/>
      <c r="J5" s="122" t="s">
        <v>20</v>
      </c>
      <c r="K5" s="122" t="s">
        <v>21</v>
      </c>
      <c r="L5" s="122" t="s">
        <v>22</v>
      </c>
      <c r="M5" s="122" t="s">
        <v>4</v>
      </c>
      <c r="N5" s="118" t="s">
        <v>5</v>
      </c>
      <c r="O5" s="120" t="s">
        <v>6</v>
      </c>
      <c r="P5" s="120" t="s">
        <v>7</v>
      </c>
      <c r="Q5" s="120" t="s">
        <v>8</v>
      </c>
      <c r="R5" s="120" t="s">
        <v>9</v>
      </c>
      <c r="S5" s="122" t="s">
        <v>10</v>
      </c>
      <c r="T5" s="118" t="s">
        <v>11</v>
      </c>
      <c r="U5" s="122" t="s">
        <v>12</v>
      </c>
      <c r="V5" s="129" t="s">
        <v>13</v>
      </c>
      <c r="W5" s="74"/>
    </row>
    <row r="6" spans="1:23" s="63" customFormat="1" ht="32.25" thickBot="1" x14ac:dyDescent="0.3">
      <c r="A6" s="117"/>
      <c r="B6" s="125"/>
      <c r="C6" s="123"/>
      <c r="D6" s="119"/>
      <c r="E6" s="121"/>
      <c r="F6" s="76" t="s">
        <v>16</v>
      </c>
      <c r="G6" s="75" t="s">
        <v>17</v>
      </c>
      <c r="H6" s="76" t="s">
        <v>14</v>
      </c>
      <c r="I6" s="75" t="s">
        <v>23</v>
      </c>
      <c r="J6" s="123"/>
      <c r="K6" s="123"/>
      <c r="L6" s="123"/>
      <c r="M6" s="123"/>
      <c r="N6" s="119"/>
      <c r="O6" s="121"/>
      <c r="P6" s="121"/>
      <c r="Q6" s="121"/>
      <c r="R6" s="121"/>
      <c r="S6" s="123"/>
      <c r="T6" s="119"/>
      <c r="U6" s="123"/>
      <c r="V6" s="130"/>
      <c r="W6" s="74"/>
    </row>
    <row r="7" spans="1:23" x14ac:dyDescent="0.25">
      <c r="A7" s="69">
        <v>1</v>
      </c>
      <c r="B7" s="47" t="s">
        <v>47</v>
      </c>
      <c r="C7" s="58" t="s">
        <v>49</v>
      </c>
      <c r="D7" s="64" t="s">
        <v>62</v>
      </c>
      <c r="E7" s="16">
        <v>116267753.7</v>
      </c>
      <c r="F7" s="16">
        <v>9758679.7218058333</v>
      </c>
      <c r="G7" s="16">
        <v>33453361.025750697</v>
      </c>
      <c r="H7" s="16">
        <v>48016587</v>
      </c>
      <c r="I7" s="16">
        <v>2799250</v>
      </c>
      <c r="J7" s="16">
        <v>11222663.800000001</v>
      </c>
      <c r="K7" s="16">
        <v>76484985</v>
      </c>
      <c r="L7" s="17">
        <v>1802867.7999999998</v>
      </c>
      <c r="M7" s="17">
        <v>21</v>
      </c>
      <c r="N7" s="17">
        <v>341</v>
      </c>
      <c r="O7" s="18">
        <v>28</v>
      </c>
      <c r="P7" s="18">
        <v>21404</v>
      </c>
      <c r="Q7" s="18">
        <v>20346</v>
      </c>
      <c r="R7" s="18">
        <v>1058</v>
      </c>
      <c r="S7" s="18">
        <v>0</v>
      </c>
      <c r="T7" s="35" t="s">
        <v>32</v>
      </c>
      <c r="U7" s="35" t="s">
        <v>32</v>
      </c>
      <c r="V7" s="35" t="s">
        <v>32</v>
      </c>
    </row>
    <row r="8" spans="1:23" x14ac:dyDescent="0.25">
      <c r="A8" s="31">
        <f>A7+1</f>
        <v>2</v>
      </c>
      <c r="B8" s="47" t="s">
        <v>25</v>
      </c>
      <c r="C8" s="58" t="s">
        <v>50</v>
      </c>
      <c r="D8" s="83" t="s">
        <v>31</v>
      </c>
      <c r="E8" s="48">
        <v>491473235.44003117</v>
      </c>
      <c r="F8" s="48">
        <v>43368840.780000001</v>
      </c>
      <c r="G8" s="48">
        <v>44945769.659999996</v>
      </c>
      <c r="H8" s="48">
        <v>143234050.88295484</v>
      </c>
      <c r="I8" s="48">
        <v>148271307.07797194</v>
      </c>
      <c r="J8" s="48">
        <v>50768934.914482929</v>
      </c>
      <c r="K8" s="48">
        <v>400567679.8848201</v>
      </c>
      <c r="L8" s="49">
        <v>9468974.1433952805</v>
      </c>
      <c r="M8" s="49">
        <v>63</v>
      </c>
      <c r="N8" s="49">
        <v>979</v>
      </c>
      <c r="O8" s="48">
        <v>114</v>
      </c>
      <c r="P8" s="48">
        <v>393459</v>
      </c>
      <c r="Q8" s="48">
        <v>348521</v>
      </c>
      <c r="R8" s="48">
        <v>44938</v>
      </c>
      <c r="S8" s="48">
        <v>8450</v>
      </c>
      <c r="T8" s="35" t="s">
        <v>32</v>
      </c>
      <c r="U8" s="35" t="s">
        <v>32</v>
      </c>
      <c r="V8" s="35" t="s">
        <v>32</v>
      </c>
    </row>
    <row r="9" spans="1:23" x14ac:dyDescent="0.25">
      <c r="A9" s="85">
        <f t="shared" ref="A9:A21" si="0">A8+1</f>
        <v>3</v>
      </c>
      <c r="B9" s="86" t="s">
        <v>26</v>
      </c>
      <c r="C9" s="79" t="s">
        <v>106</v>
      </c>
      <c r="D9" s="77" t="s">
        <v>62</v>
      </c>
      <c r="E9" s="95">
        <v>297743538.04978782</v>
      </c>
      <c r="F9" s="95">
        <v>23888295.148511115</v>
      </c>
      <c r="G9" s="95">
        <v>107544970.48520362</v>
      </c>
      <c r="H9" s="98">
        <v>52181743.618121527</v>
      </c>
      <c r="I9" s="95">
        <v>35178817.581613399</v>
      </c>
      <c r="J9" s="112">
        <v>19396024.037738129</v>
      </c>
      <c r="K9" s="112">
        <v>263427977.69875181</v>
      </c>
      <c r="L9" s="112">
        <v>1164816.584147396</v>
      </c>
      <c r="M9" s="89">
        <v>50</v>
      </c>
      <c r="N9" s="89">
        <v>1052</v>
      </c>
      <c r="O9" s="89">
        <v>71</v>
      </c>
      <c r="P9" s="89">
        <f>+Q9+R9</f>
        <v>149903</v>
      </c>
      <c r="Q9" s="89">
        <v>143562</v>
      </c>
      <c r="R9" s="89">
        <v>6341</v>
      </c>
      <c r="S9" s="89">
        <v>2709</v>
      </c>
      <c r="T9" s="92" t="s">
        <v>32</v>
      </c>
      <c r="U9" s="92" t="s">
        <v>32</v>
      </c>
      <c r="V9" s="92" t="s">
        <v>32</v>
      </c>
    </row>
    <row r="10" spans="1:23" x14ac:dyDescent="0.25">
      <c r="A10" s="85"/>
      <c r="B10" s="87"/>
      <c r="C10" s="80" t="s">
        <v>107</v>
      </c>
      <c r="D10" s="78" t="s">
        <v>62</v>
      </c>
      <c r="E10" s="96"/>
      <c r="F10" s="96"/>
      <c r="G10" s="96"/>
      <c r="H10" s="99"/>
      <c r="I10" s="96"/>
      <c r="J10" s="113"/>
      <c r="K10" s="113"/>
      <c r="L10" s="113"/>
      <c r="M10" s="90"/>
      <c r="N10" s="90"/>
      <c r="O10" s="90"/>
      <c r="P10" s="90"/>
      <c r="Q10" s="90"/>
      <c r="R10" s="90"/>
      <c r="S10" s="90"/>
      <c r="T10" s="93"/>
      <c r="U10" s="93"/>
      <c r="V10" s="93"/>
    </row>
    <row r="11" spans="1:23" x14ac:dyDescent="0.25">
      <c r="A11" s="85"/>
      <c r="B11" s="87"/>
      <c r="C11" s="80" t="s">
        <v>108</v>
      </c>
      <c r="D11" s="78" t="s">
        <v>104</v>
      </c>
      <c r="E11" s="96"/>
      <c r="F11" s="96"/>
      <c r="G11" s="96"/>
      <c r="H11" s="99"/>
      <c r="I11" s="96"/>
      <c r="J11" s="113"/>
      <c r="K11" s="113"/>
      <c r="L11" s="113"/>
      <c r="M11" s="90"/>
      <c r="N11" s="90"/>
      <c r="O11" s="90"/>
      <c r="P11" s="90"/>
      <c r="Q11" s="90"/>
      <c r="R11" s="90"/>
      <c r="S11" s="90"/>
      <c r="T11" s="93"/>
      <c r="U11" s="93"/>
      <c r="V11" s="93"/>
    </row>
    <row r="12" spans="1:23" x14ac:dyDescent="0.25">
      <c r="A12" s="85"/>
      <c r="B12" s="87"/>
      <c r="C12" s="80" t="s">
        <v>109</v>
      </c>
      <c r="D12" s="78" t="s">
        <v>105</v>
      </c>
      <c r="E12" s="96"/>
      <c r="F12" s="96"/>
      <c r="G12" s="96"/>
      <c r="H12" s="99"/>
      <c r="I12" s="96"/>
      <c r="J12" s="113"/>
      <c r="K12" s="113"/>
      <c r="L12" s="113"/>
      <c r="M12" s="90"/>
      <c r="N12" s="90"/>
      <c r="O12" s="90"/>
      <c r="P12" s="90"/>
      <c r="Q12" s="90"/>
      <c r="R12" s="90"/>
      <c r="S12" s="90"/>
      <c r="T12" s="93"/>
      <c r="U12" s="93"/>
      <c r="V12" s="93"/>
    </row>
    <row r="13" spans="1:23" x14ac:dyDescent="0.25">
      <c r="A13" s="85"/>
      <c r="B13" s="87"/>
      <c r="C13" s="81" t="s">
        <v>110</v>
      </c>
      <c r="D13" s="83"/>
      <c r="E13" s="96"/>
      <c r="F13" s="96"/>
      <c r="G13" s="96"/>
      <c r="H13" s="99"/>
      <c r="I13" s="96"/>
      <c r="J13" s="113"/>
      <c r="K13" s="113"/>
      <c r="L13" s="113"/>
      <c r="M13" s="90"/>
      <c r="N13" s="90"/>
      <c r="O13" s="90"/>
      <c r="P13" s="90"/>
      <c r="Q13" s="90"/>
      <c r="R13" s="90"/>
      <c r="S13" s="90"/>
      <c r="T13" s="93"/>
      <c r="U13" s="93"/>
      <c r="V13" s="93"/>
    </row>
    <row r="14" spans="1:23" x14ac:dyDescent="0.25">
      <c r="A14" s="85"/>
      <c r="B14" s="88"/>
      <c r="C14" s="82" t="s">
        <v>111</v>
      </c>
      <c r="D14" s="64"/>
      <c r="E14" s="97"/>
      <c r="F14" s="97"/>
      <c r="G14" s="97"/>
      <c r="H14" s="100"/>
      <c r="I14" s="97"/>
      <c r="J14" s="114"/>
      <c r="K14" s="114"/>
      <c r="L14" s="114"/>
      <c r="M14" s="91"/>
      <c r="N14" s="91"/>
      <c r="O14" s="91"/>
      <c r="P14" s="91"/>
      <c r="Q14" s="91"/>
      <c r="R14" s="91"/>
      <c r="S14" s="91"/>
      <c r="T14" s="94"/>
      <c r="U14" s="94"/>
      <c r="V14" s="94"/>
    </row>
    <row r="15" spans="1:23" x14ac:dyDescent="0.25">
      <c r="A15" s="31">
        <f>A9+1</f>
        <v>4</v>
      </c>
      <c r="B15" s="70" t="s">
        <v>115</v>
      </c>
      <c r="C15" s="58" t="s">
        <v>51</v>
      </c>
      <c r="D15" s="64" t="s">
        <v>33</v>
      </c>
      <c r="E15" s="48">
        <v>50122288.422512397</v>
      </c>
      <c r="F15" s="49">
        <v>11395822.006812047</v>
      </c>
      <c r="G15" s="49">
        <v>13835315.106863573</v>
      </c>
      <c r="H15" s="49">
        <v>12060942.068272943</v>
      </c>
      <c r="I15" s="49">
        <v>648249.41889235703</v>
      </c>
      <c r="J15" s="49">
        <v>4796738.8845629096</v>
      </c>
      <c r="K15" s="49">
        <v>38869160.207709998</v>
      </c>
      <c r="L15" s="49">
        <v>879149.203894826</v>
      </c>
      <c r="M15" s="49">
        <v>14</v>
      </c>
      <c r="N15" s="49">
        <v>425</v>
      </c>
      <c r="O15" s="48">
        <v>39</v>
      </c>
      <c r="P15" s="48">
        <v>34351</v>
      </c>
      <c r="Q15" s="48">
        <v>30519</v>
      </c>
      <c r="R15" s="48">
        <v>3832</v>
      </c>
      <c r="S15" s="48" t="s">
        <v>34</v>
      </c>
      <c r="T15" s="35" t="s">
        <v>32</v>
      </c>
      <c r="U15" s="35" t="s">
        <v>32</v>
      </c>
      <c r="V15" s="35" t="s">
        <v>43</v>
      </c>
    </row>
    <row r="16" spans="1:23" x14ac:dyDescent="0.25">
      <c r="A16" s="31">
        <f t="shared" si="0"/>
        <v>5</v>
      </c>
      <c r="B16" s="47" t="s">
        <v>27</v>
      </c>
      <c r="C16" s="59" t="s">
        <v>52</v>
      </c>
      <c r="D16" s="65" t="s">
        <v>63</v>
      </c>
      <c r="E16" s="50">
        <v>192796592</v>
      </c>
      <c r="F16" s="51">
        <v>15633314.874310004</v>
      </c>
      <c r="G16" s="18">
        <v>38633917.085526377</v>
      </c>
      <c r="H16" s="51">
        <v>66241260.363042995</v>
      </c>
      <c r="I16" s="51">
        <v>6956206.1451070011</v>
      </c>
      <c r="J16" s="50">
        <v>22364641.081239998</v>
      </c>
      <c r="K16" s="51">
        <v>167115011.80271003</v>
      </c>
      <c r="L16" s="51">
        <v>1289763.20722</v>
      </c>
      <c r="M16" s="51">
        <v>35</v>
      </c>
      <c r="N16" s="51">
        <v>700</v>
      </c>
      <c r="O16" s="51">
        <v>64</v>
      </c>
      <c r="P16" s="51">
        <v>115041</v>
      </c>
      <c r="Q16" s="51">
        <v>113967</v>
      </c>
      <c r="R16" s="51">
        <v>1074</v>
      </c>
      <c r="S16" s="51">
        <v>654</v>
      </c>
      <c r="T16" s="35" t="s">
        <v>32</v>
      </c>
      <c r="U16" s="35" t="s">
        <v>32</v>
      </c>
      <c r="V16" s="35" t="s">
        <v>43</v>
      </c>
    </row>
    <row r="17" spans="1:22" x14ac:dyDescent="0.25">
      <c r="A17" s="31">
        <f t="shared" si="0"/>
        <v>6</v>
      </c>
      <c r="B17" s="47" t="s">
        <v>28</v>
      </c>
      <c r="C17" s="58" t="s">
        <v>53</v>
      </c>
      <c r="D17" s="64" t="s">
        <v>60</v>
      </c>
      <c r="E17" s="52">
        <v>40940973.48802948</v>
      </c>
      <c r="F17" s="52">
        <v>2716114.5996699994</v>
      </c>
      <c r="G17" s="52">
        <v>24979802.381950006</v>
      </c>
      <c r="H17" s="52">
        <v>1833347.5752099999</v>
      </c>
      <c r="I17" s="52">
        <v>0</v>
      </c>
      <c r="J17" s="52">
        <v>4084333.6351196999</v>
      </c>
      <c r="K17" s="52">
        <v>27022115.241999995</v>
      </c>
      <c r="L17" s="53">
        <v>106213.15399999997</v>
      </c>
      <c r="M17" s="49">
        <v>7</v>
      </c>
      <c r="N17" s="49">
        <v>149</v>
      </c>
      <c r="O17" s="48">
        <v>16</v>
      </c>
      <c r="P17" s="48">
        <v>11213</v>
      </c>
      <c r="Q17" s="48">
        <v>11134</v>
      </c>
      <c r="R17" s="48">
        <v>79</v>
      </c>
      <c r="S17" s="48" t="s">
        <v>37</v>
      </c>
      <c r="T17" s="35" t="s">
        <v>32</v>
      </c>
      <c r="U17" s="35" t="s">
        <v>32</v>
      </c>
      <c r="V17" s="35" t="s">
        <v>32</v>
      </c>
    </row>
    <row r="18" spans="1:22" x14ac:dyDescent="0.25">
      <c r="A18" s="31">
        <f t="shared" si="0"/>
        <v>7</v>
      </c>
      <c r="B18" s="47" t="s">
        <v>117</v>
      </c>
      <c r="C18" s="58" t="s">
        <v>54</v>
      </c>
      <c r="D18" s="64" t="s">
        <v>64</v>
      </c>
      <c r="E18" s="48">
        <v>281577274.39015239</v>
      </c>
      <c r="F18" s="48">
        <f>48724489.813+1118880</f>
        <v>49843369.813000001</v>
      </c>
      <c r="G18" s="48">
        <f>69552204-1118880</f>
        <v>68433324</v>
      </c>
      <c r="H18" s="48">
        <v>67903236</v>
      </c>
      <c r="I18" s="48">
        <v>14223592</v>
      </c>
      <c r="J18" s="48">
        <v>29398669.824895218</v>
      </c>
      <c r="K18" s="48">
        <v>247595216</v>
      </c>
      <c r="L18" s="49">
        <v>3843446.348914817</v>
      </c>
      <c r="M18" s="49">
        <v>74</v>
      </c>
      <c r="N18" s="49">
        <v>1275</v>
      </c>
      <c r="O18" s="48">
        <v>180</v>
      </c>
      <c r="P18" s="48">
        <v>331211</v>
      </c>
      <c r="Q18" s="48">
        <v>295903</v>
      </c>
      <c r="R18" s="48">
        <v>35308</v>
      </c>
      <c r="S18" s="48">
        <v>2644</v>
      </c>
      <c r="T18" s="54" t="s">
        <v>32</v>
      </c>
      <c r="U18" s="54" t="s">
        <v>32</v>
      </c>
      <c r="V18" s="35" t="s">
        <v>32</v>
      </c>
    </row>
    <row r="19" spans="1:22" x14ac:dyDescent="0.25">
      <c r="A19" s="31">
        <f t="shared" si="0"/>
        <v>8</v>
      </c>
      <c r="B19" s="47" t="s">
        <v>44</v>
      </c>
      <c r="C19" s="60" t="s">
        <v>55</v>
      </c>
      <c r="D19" s="64" t="s">
        <v>61</v>
      </c>
      <c r="E19" s="48">
        <v>176633751</v>
      </c>
      <c r="F19" s="48">
        <v>49643802.015766941</v>
      </c>
      <c r="G19" s="48">
        <v>51513431.980878755</v>
      </c>
      <c r="H19" s="48">
        <v>32192853</v>
      </c>
      <c r="I19" s="48">
        <v>3503686</v>
      </c>
      <c r="J19" s="48">
        <v>17099007</v>
      </c>
      <c r="K19" s="48">
        <v>147376492</v>
      </c>
      <c r="L19" s="49">
        <v>3151394</v>
      </c>
      <c r="M19" s="49">
        <v>61</v>
      </c>
      <c r="N19" s="49">
        <v>819</v>
      </c>
      <c r="O19" s="48">
        <v>213</v>
      </c>
      <c r="P19" s="48">
        <v>122250</v>
      </c>
      <c r="Q19" s="48">
        <v>115656</v>
      </c>
      <c r="R19" s="48">
        <v>6594</v>
      </c>
      <c r="S19" s="48">
        <v>1364</v>
      </c>
      <c r="T19" s="35" t="s">
        <v>32</v>
      </c>
      <c r="U19" s="35" t="s">
        <v>32</v>
      </c>
      <c r="V19" s="35" t="s">
        <v>43</v>
      </c>
    </row>
    <row r="20" spans="1:22" x14ac:dyDescent="0.25">
      <c r="A20" s="31">
        <f t="shared" si="0"/>
        <v>9</v>
      </c>
      <c r="B20" s="47" t="s">
        <v>30</v>
      </c>
      <c r="C20" s="58" t="s">
        <v>56</v>
      </c>
      <c r="D20" s="64" t="s">
        <v>62</v>
      </c>
      <c r="E20" s="48">
        <f>+[1]BS!$C$15</f>
        <v>114701806.10680623</v>
      </c>
      <c r="F20" s="48">
        <v>17128948.055090748</v>
      </c>
      <c r="G20" s="48">
        <v>35581113.039645061</v>
      </c>
      <c r="H20" s="48">
        <f>+'[2]FS Notes'!$C$236</f>
        <v>28883081.909939148</v>
      </c>
      <c r="I20" s="48">
        <f>+'[2]FS Notes'!$D$236</f>
        <v>10774339.98423782</v>
      </c>
      <c r="J20" s="48">
        <f>+[1]BS!$C$31</f>
        <v>9776470.8038454838</v>
      </c>
      <c r="K20" s="48">
        <f>+[1]BS!$C$19</f>
        <v>97661951.126303971</v>
      </c>
      <c r="L20" s="49">
        <f>+[1]PL!$C$31</f>
        <v>1051240.1801314091</v>
      </c>
      <c r="M20" s="49">
        <v>33</v>
      </c>
      <c r="N20" s="49">
        <v>460</v>
      </c>
      <c r="O20" s="49">
        <v>71</v>
      </c>
      <c r="P20" s="49">
        <v>68614</v>
      </c>
      <c r="Q20" s="49">
        <v>62136</v>
      </c>
      <c r="R20" s="49">
        <v>6478</v>
      </c>
      <c r="S20" s="49">
        <v>232</v>
      </c>
      <c r="T20" s="55" t="s">
        <v>32</v>
      </c>
      <c r="U20" s="55" t="s">
        <v>32</v>
      </c>
      <c r="V20" s="35" t="s">
        <v>43</v>
      </c>
    </row>
    <row r="21" spans="1:22" x14ac:dyDescent="0.25">
      <c r="A21" s="104">
        <f t="shared" si="0"/>
        <v>10</v>
      </c>
      <c r="B21" s="105" t="s">
        <v>40</v>
      </c>
      <c r="C21" s="61" t="s">
        <v>57</v>
      </c>
      <c r="D21" s="66" t="s">
        <v>39</v>
      </c>
      <c r="E21" s="106">
        <v>91852014.721011803</v>
      </c>
      <c r="F21" s="106">
        <v>18839535.358257201</v>
      </c>
      <c r="G21" s="106">
        <v>22839885.566562399</v>
      </c>
      <c r="H21" s="106">
        <v>26623332.311051499</v>
      </c>
      <c r="I21" s="106">
        <v>2603008.6253399998</v>
      </c>
      <c r="J21" s="106">
        <v>7452379.5670832898</v>
      </c>
      <c r="K21" s="106">
        <v>73990817.924672201</v>
      </c>
      <c r="L21" s="106">
        <v>917718.32654050796</v>
      </c>
      <c r="M21" s="108">
        <v>32</v>
      </c>
      <c r="N21" s="108">
        <v>447</v>
      </c>
      <c r="O21" s="108">
        <v>59</v>
      </c>
      <c r="P21" s="108">
        <v>58060</v>
      </c>
      <c r="Q21" s="108">
        <v>51065</v>
      </c>
      <c r="R21" s="108">
        <v>6995</v>
      </c>
      <c r="S21" s="108">
        <v>178</v>
      </c>
      <c r="T21" s="110" t="s">
        <v>32</v>
      </c>
      <c r="U21" s="110" t="s">
        <v>32</v>
      </c>
      <c r="V21" s="110" t="s">
        <v>32</v>
      </c>
    </row>
    <row r="22" spans="1:22" x14ac:dyDescent="0.25">
      <c r="A22" s="104"/>
      <c r="B22" s="105"/>
      <c r="C22" s="62" t="s">
        <v>58</v>
      </c>
      <c r="D22" s="64" t="s">
        <v>39</v>
      </c>
      <c r="E22" s="107"/>
      <c r="F22" s="107"/>
      <c r="G22" s="107"/>
      <c r="H22" s="107"/>
      <c r="I22" s="107"/>
      <c r="J22" s="107"/>
      <c r="K22" s="107"/>
      <c r="L22" s="107"/>
      <c r="M22" s="109"/>
      <c r="N22" s="109"/>
      <c r="O22" s="109"/>
      <c r="P22" s="109"/>
      <c r="Q22" s="109"/>
      <c r="R22" s="109"/>
      <c r="S22" s="109"/>
      <c r="T22" s="111"/>
      <c r="U22" s="111"/>
      <c r="V22" s="111"/>
    </row>
    <row r="23" spans="1:22" ht="45" x14ac:dyDescent="0.25">
      <c r="A23" s="31">
        <v>11</v>
      </c>
      <c r="B23" s="56" t="s">
        <v>45</v>
      </c>
      <c r="C23" s="42" t="s">
        <v>59</v>
      </c>
      <c r="D23" s="72" t="s">
        <v>46</v>
      </c>
      <c r="E23" s="48">
        <v>12573549</v>
      </c>
      <c r="F23" s="48">
        <v>2789890</v>
      </c>
      <c r="G23" s="48">
        <v>5071938</v>
      </c>
      <c r="H23" s="48">
        <v>0</v>
      </c>
      <c r="I23" s="48">
        <v>0</v>
      </c>
      <c r="J23" s="48">
        <v>1125700</v>
      </c>
      <c r="K23" s="48">
        <v>11249002</v>
      </c>
      <c r="L23" s="49">
        <v>-337779</v>
      </c>
      <c r="M23" s="49">
        <v>6</v>
      </c>
      <c r="N23" s="49">
        <v>95</v>
      </c>
      <c r="O23" s="48">
        <v>0</v>
      </c>
      <c r="P23" s="48">
        <v>5011</v>
      </c>
      <c r="Q23" s="48">
        <v>5011</v>
      </c>
      <c r="R23" s="67">
        <v>0</v>
      </c>
      <c r="S23" s="67">
        <v>0</v>
      </c>
      <c r="T23" s="68">
        <v>0</v>
      </c>
      <c r="U23" s="68">
        <v>0</v>
      </c>
      <c r="V23" s="38">
        <v>0</v>
      </c>
    </row>
    <row r="24" spans="1:22" x14ac:dyDescent="0.25">
      <c r="B24" s="57" t="s">
        <v>41</v>
      </c>
      <c r="E24" s="28">
        <f>SUM(E7:E23)</f>
        <v>1866682776.3183315</v>
      </c>
      <c r="F24" s="28">
        <f t="shared" ref="F24:S24" si="1">SUM(F7:F23)</f>
        <v>245006612.3732239</v>
      </c>
      <c r="G24" s="28">
        <f t="shared" si="1"/>
        <v>446832828.33238053</v>
      </c>
      <c r="H24" s="28">
        <f t="shared" si="1"/>
        <v>479170434.72859293</v>
      </c>
      <c r="I24" s="28">
        <f t="shared" si="1"/>
        <v>224958456.83316249</v>
      </c>
      <c r="J24" s="28">
        <f t="shared" si="1"/>
        <v>177485563.54896769</v>
      </c>
      <c r="K24" s="28">
        <f t="shared" si="1"/>
        <v>1551360408.8869679</v>
      </c>
      <c r="L24" s="28">
        <f t="shared" si="1"/>
        <v>23337803.948244233</v>
      </c>
      <c r="M24" s="28">
        <f t="shared" si="1"/>
        <v>396</v>
      </c>
      <c r="N24" s="28">
        <f t="shared" si="1"/>
        <v>6742</v>
      </c>
      <c r="O24" s="28">
        <f>SUM(O7:O23)</f>
        <v>855</v>
      </c>
      <c r="P24" s="28">
        <f t="shared" si="1"/>
        <v>1310517</v>
      </c>
      <c r="Q24" s="28">
        <f t="shared" si="1"/>
        <v>1197820</v>
      </c>
      <c r="R24" s="28">
        <f t="shared" si="1"/>
        <v>112697</v>
      </c>
      <c r="S24" s="73">
        <f t="shared" si="1"/>
        <v>16231</v>
      </c>
      <c r="T24" s="39">
        <v>10</v>
      </c>
      <c r="U24" s="39">
        <v>10</v>
      </c>
      <c r="V24" s="40">
        <v>6</v>
      </c>
    </row>
    <row r="31" spans="1:22" x14ac:dyDescent="0.25">
      <c r="V31" s="46"/>
    </row>
  </sheetData>
  <mergeCells count="61">
    <mergeCell ref="V21:V22"/>
    <mergeCell ref="N21:N22"/>
    <mergeCell ref="O21:O22"/>
    <mergeCell ref="P21:P22"/>
    <mergeCell ref="Q21:Q22"/>
    <mergeCell ref="R21:R22"/>
    <mergeCell ref="S21:S22"/>
    <mergeCell ref="U5:U6"/>
    <mergeCell ref="H21:H22"/>
    <mergeCell ref="I21:I22"/>
    <mergeCell ref="J21:J22"/>
    <mergeCell ref="K21:K22"/>
    <mergeCell ref="L21:L22"/>
    <mergeCell ref="T21:T22"/>
    <mergeCell ref="U21:U22"/>
    <mergeCell ref="J9:J14"/>
    <mergeCell ref="K9:K14"/>
    <mergeCell ref="L9:L14"/>
    <mergeCell ref="M9:M14"/>
    <mergeCell ref="N9:N14"/>
    <mergeCell ref="O9:O14"/>
    <mergeCell ref="P9:P14"/>
    <mergeCell ref="Q9:Q14"/>
    <mergeCell ref="V5:V6"/>
    <mergeCell ref="A21:A22"/>
    <mergeCell ref="B21:B22"/>
    <mergeCell ref="E21:E22"/>
    <mergeCell ref="F21:F22"/>
    <mergeCell ref="G21:G22"/>
    <mergeCell ref="L5:L6"/>
    <mergeCell ref="M5:M6"/>
    <mergeCell ref="N5:N6"/>
    <mergeCell ref="O5:O6"/>
    <mergeCell ref="P5:P6"/>
    <mergeCell ref="Q5:Q6"/>
    <mergeCell ref="M21:M22"/>
    <mergeCell ref="R5:R6"/>
    <mergeCell ref="S5:S6"/>
    <mergeCell ref="T5:T6"/>
    <mergeCell ref="E4:L4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U9:U14"/>
    <mergeCell ref="V9:V14"/>
    <mergeCell ref="E9:E14"/>
    <mergeCell ref="F9:F14"/>
    <mergeCell ref="G9:G14"/>
    <mergeCell ref="H9:H14"/>
    <mergeCell ref="I9:I14"/>
    <mergeCell ref="A9:A14"/>
    <mergeCell ref="B9:B14"/>
    <mergeCell ref="R9:R14"/>
    <mergeCell ref="S9:S14"/>
    <mergeCell ref="T9:T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0"/>
  <sheetViews>
    <sheetView topLeftCell="A4" workbookViewId="0">
      <selection activeCell="W22" sqref="W22"/>
    </sheetView>
  </sheetViews>
  <sheetFormatPr defaultRowHeight="15" x14ac:dyDescent="0.25"/>
  <cols>
    <col min="1" max="1" width="3.140625" style="31" bestFit="1" customWidth="1"/>
    <col min="2" max="2" width="33.7109375" customWidth="1"/>
    <col min="3" max="3" width="46.140625" customWidth="1"/>
    <col min="4" max="4" width="12.140625" customWidth="1"/>
    <col min="5" max="5" width="14.42578125" customWidth="1"/>
    <col min="6" max="6" width="12.5703125" customWidth="1"/>
    <col min="7" max="7" width="12.85546875" customWidth="1"/>
    <col min="8" max="9" width="12.42578125" customWidth="1"/>
    <col min="10" max="10" width="12.28515625" customWidth="1"/>
    <col min="11" max="11" width="14.42578125" customWidth="1"/>
    <col min="12" max="12" width="11.7109375" bestFit="1" customWidth="1"/>
    <col min="13" max="13" width="8" customWidth="1"/>
    <col min="14" max="14" width="10.140625" customWidth="1"/>
    <col min="15" max="15" width="5.85546875" customWidth="1"/>
    <col min="16" max="16" width="10.7109375" customWidth="1"/>
    <col min="17" max="17" width="10.42578125" customWidth="1"/>
    <col min="18" max="18" width="9" customWidth="1"/>
    <col min="19" max="19" width="8.140625" customWidth="1"/>
    <col min="20" max="20" width="9" bestFit="1" customWidth="1"/>
    <col min="21" max="21" width="9" customWidth="1"/>
    <col min="22" max="22" width="9.42578125" bestFit="1" customWidth="1"/>
  </cols>
  <sheetData>
    <row r="2" spans="1:23" x14ac:dyDescent="0.25">
      <c r="A2" s="29"/>
      <c r="B2" s="1" t="s">
        <v>99</v>
      </c>
      <c r="C2" s="1"/>
      <c r="D2" s="3"/>
      <c r="E2" s="8"/>
      <c r="F2" s="8"/>
      <c r="G2" s="8"/>
      <c r="H2" s="8"/>
      <c r="I2" s="8"/>
      <c r="J2" s="8"/>
      <c r="K2" s="8"/>
      <c r="L2" s="8"/>
      <c r="M2" s="5"/>
      <c r="N2" s="5"/>
      <c r="O2" s="5"/>
      <c r="P2" s="5"/>
      <c r="Q2" s="5"/>
      <c r="R2" s="5"/>
      <c r="S2" s="5"/>
      <c r="T2" s="6"/>
      <c r="U2" s="6"/>
    </row>
    <row r="3" spans="1:23" ht="15.75" thickBot="1" x14ac:dyDescent="0.3">
      <c r="A3" s="29"/>
      <c r="B3" s="2"/>
      <c r="C3" s="2"/>
      <c r="D3" s="4"/>
      <c r="E3" s="101" t="s">
        <v>78</v>
      </c>
      <c r="F3" s="102"/>
      <c r="G3" s="102"/>
      <c r="H3" s="102"/>
      <c r="I3" s="102"/>
      <c r="J3" s="102"/>
      <c r="K3" s="102"/>
      <c r="L3" s="103"/>
      <c r="M3" s="9"/>
      <c r="N3" s="5"/>
      <c r="O3" s="5"/>
      <c r="P3" s="5"/>
      <c r="Q3" s="5"/>
      <c r="R3" s="5"/>
      <c r="S3" s="5"/>
      <c r="T3" s="6"/>
      <c r="U3" s="6"/>
    </row>
    <row r="4" spans="1:23" s="63" customFormat="1" ht="39" customHeight="1" x14ac:dyDescent="0.25">
      <c r="A4" s="116"/>
      <c r="B4" s="124" t="s">
        <v>80</v>
      </c>
      <c r="C4" s="122" t="s">
        <v>79</v>
      </c>
      <c r="D4" s="118" t="s">
        <v>81</v>
      </c>
      <c r="E4" s="120" t="s">
        <v>82</v>
      </c>
      <c r="F4" s="126" t="s">
        <v>83</v>
      </c>
      <c r="G4" s="127"/>
      <c r="H4" s="126" t="s">
        <v>85</v>
      </c>
      <c r="I4" s="128"/>
      <c r="J4" s="122" t="s">
        <v>88</v>
      </c>
      <c r="K4" s="122" t="s">
        <v>89</v>
      </c>
      <c r="L4" s="122" t="s">
        <v>90</v>
      </c>
      <c r="M4" s="122" t="s">
        <v>91</v>
      </c>
      <c r="N4" s="118" t="s">
        <v>92</v>
      </c>
      <c r="O4" s="120" t="s">
        <v>93</v>
      </c>
      <c r="P4" s="120" t="s">
        <v>94</v>
      </c>
      <c r="Q4" s="120" t="s">
        <v>95</v>
      </c>
      <c r="R4" s="120" t="s">
        <v>96</v>
      </c>
      <c r="S4" s="122" t="s">
        <v>97</v>
      </c>
      <c r="T4" s="118" t="s">
        <v>11</v>
      </c>
      <c r="U4" s="122" t="s">
        <v>12</v>
      </c>
      <c r="V4" s="129" t="s">
        <v>13</v>
      </c>
      <c r="W4" s="74"/>
    </row>
    <row r="5" spans="1:23" s="63" customFormat="1" ht="48" thickBot="1" x14ac:dyDescent="0.3">
      <c r="A5" s="117"/>
      <c r="B5" s="125"/>
      <c r="C5" s="123"/>
      <c r="D5" s="119"/>
      <c r="E5" s="121"/>
      <c r="F5" s="76" t="s">
        <v>16</v>
      </c>
      <c r="G5" s="75" t="s">
        <v>84</v>
      </c>
      <c r="H5" s="76" t="s">
        <v>86</v>
      </c>
      <c r="I5" s="75" t="s">
        <v>87</v>
      </c>
      <c r="J5" s="123"/>
      <c r="K5" s="123"/>
      <c r="L5" s="123"/>
      <c r="M5" s="123"/>
      <c r="N5" s="119"/>
      <c r="O5" s="121"/>
      <c r="P5" s="121"/>
      <c r="Q5" s="121"/>
      <c r="R5" s="121"/>
      <c r="S5" s="123"/>
      <c r="T5" s="119"/>
      <c r="U5" s="123"/>
      <c r="V5" s="130"/>
      <c r="W5" s="74"/>
    </row>
    <row r="6" spans="1:23" ht="15.75" x14ac:dyDescent="0.25">
      <c r="A6" s="30">
        <v>1</v>
      </c>
      <c r="B6" s="14" t="s">
        <v>65</v>
      </c>
      <c r="C6" s="12" t="s">
        <v>67</v>
      </c>
      <c r="D6" s="7" t="s">
        <v>24</v>
      </c>
      <c r="E6" s="16">
        <v>116267753.7</v>
      </c>
      <c r="F6" s="16">
        <v>9758679.7218058333</v>
      </c>
      <c r="G6" s="16">
        <v>33453361.025750697</v>
      </c>
      <c r="H6" s="16">
        <v>48016587</v>
      </c>
      <c r="I6" s="16">
        <v>2799250</v>
      </c>
      <c r="J6" s="16">
        <v>11222663.800000001</v>
      </c>
      <c r="K6" s="16">
        <v>76484985</v>
      </c>
      <c r="L6" s="17">
        <v>1802867.7999999998</v>
      </c>
      <c r="M6" s="17">
        <v>21</v>
      </c>
      <c r="N6" s="17">
        <v>341</v>
      </c>
      <c r="O6" s="18">
        <v>28</v>
      </c>
      <c r="P6" s="18">
        <v>21404</v>
      </c>
      <c r="Q6" s="18">
        <v>20346</v>
      </c>
      <c r="R6" s="18">
        <v>1058</v>
      </c>
      <c r="S6" s="18">
        <v>0</v>
      </c>
      <c r="T6" s="15" t="s">
        <v>102</v>
      </c>
      <c r="U6" s="15" t="s">
        <v>102</v>
      </c>
      <c r="V6" s="15" t="s">
        <v>102</v>
      </c>
    </row>
    <row r="7" spans="1:23" ht="15.75" x14ac:dyDescent="0.25">
      <c r="A7" s="31">
        <f>A6+1</f>
        <v>2</v>
      </c>
      <c r="B7" s="14" t="s">
        <v>25</v>
      </c>
      <c r="C7" s="12" t="s">
        <v>68</v>
      </c>
      <c r="D7" s="7" t="s">
        <v>75</v>
      </c>
      <c r="E7" s="19">
        <v>491473235.44003117</v>
      </c>
      <c r="F7" s="19">
        <v>43368840.780000001</v>
      </c>
      <c r="G7" s="19">
        <v>44945769.659999996</v>
      </c>
      <c r="H7" s="19">
        <v>143234050.88295484</v>
      </c>
      <c r="I7" s="19">
        <v>148271307.07797194</v>
      </c>
      <c r="J7" s="19">
        <v>50768934.914482929</v>
      </c>
      <c r="K7" s="19">
        <v>400567679.8848201</v>
      </c>
      <c r="L7" s="20">
        <v>9468974.1433952805</v>
      </c>
      <c r="M7" s="20">
        <v>63</v>
      </c>
      <c r="N7" s="20">
        <v>979</v>
      </c>
      <c r="O7" s="19">
        <v>114</v>
      </c>
      <c r="P7" s="19">
        <v>393459</v>
      </c>
      <c r="Q7" s="19">
        <v>348521</v>
      </c>
      <c r="R7" s="19">
        <v>44938</v>
      </c>
      <c r="S7" s="19">
        <v>8450</v>
      </c>
      <c r="T7" s="15" t="s">
        <v>102</v>
      </c>
      <c r="U7" s="15" t="s">
        <v>102</v>
      </c>
      <c r="V7" s="15" t="s">
        <v>102</v>
      </c>
    </row>
    <row r="8" spans="1:23" ht="15" customHeight="1" x14ac:dyDescent="0.25">
      <c r="A8" s="85">
        <f t="shared" ref="A8:A20" si="0">A7+1</f>
        <v>3</v>
      </c>
      <c r="B8" s="115" t="s">
        <v>26</v>
      </c>
      <c r="C8" s="79" t="s">
        <v>106</v>
      </c>
      <c r="D8" s="77" t="s">
        <v>24</v>
      </c>
      <c r="E8" s="95">
        <v>297743538.04978782</v>
      </c>
      <c r="F8" s="95">
        <v>23888295.148511115</v>
      </c>
      <c r="G8" s="95">
        <v>107544970.48520362</v>
      </c>
      <c r="H8" s="98">
        <v>52181743.618121527</v>
      </c>
      <c r="I8" s="95">
        <v>35178817.581613399</v>
      </c>
      <c r="J8" s="112">
        <v>19396024.037738129</v>
      </c>
      <c r="K8" s="112">
        <v>263427977.69875181</v>
      </c>
      <c r="L8" s="112">
        <v>1164816.584147396</v>
      </c>
      <c r="M8" s="89">
        <v>50</v>
      </c>
      <c r="N8" s="89">
        <v>1052</v>
      </c>
      <c r="O8" s="89">
        <v>71</v>
      </c>
      <c r="P8" s="89">
        <f>+Q8+R8</f>
        <v>149903</v>
      </c>
      <c r="Q8" s="89">
        <v>143562</v>
      </c>
      <c r="R8" s="89">
        <v>6341</v>
      </c>
      <c r="S8" s="89">
        <v>2709</v>
      </c>
      <c r="T8" s="92" t="s">
        <v>102</v>
      </c>
      <c r="U8" s="92" t="s">
        <v>102</v>
      </c>
      <c r="V8" s="92" t="s">
        <v>102</v>
      </c>
    </row>
    <row r="9" spans="1:23" x14ac:dyDescent="0.25">
      <c r="A9" s="85"/>
      <c r="B9" s="87"/>
      <c r="C9" s="80" t="s">
        <v>107</v>
      </c>
      <c r="D9" s="77" t="s">
        <v>24</v>
      </c>
      <c r="E9" s="96"/>
      <c r="F9" s="96"/>
      <c r="G9" s="96"/>
      <c r="H9" s="99"/>
      <c r="I9" s="96"/>
      <c r="J9" s="113"/>
      <c r="K9" s="113"/>
      <c r="L9" s="113"/>
      <c r="M9" s="90"/>
      <c r="N9" s="90"/>
      <c r="O9" s="90"/>
      <c r="P9" s="90"/>
      <c r="Q9" s="90"/>
      <c r="R9" s="90"/>
      <c r="S9" s="90"/>
      <c r="T9" s="93"/>
      <c r="U9" s="93"/>
      <c r="V9" s="93"/>
    </row>
    <row r="10" spans="1:23" x14ac:dyDescent="0.25">
      <c r="A10" s="85"/>
      <c r="B10" s="87"/>
      <c r="C10" s="80" t="s">
        <v>108</v>
      </c>
      <c r="D10" s="78" t="s">
        <v>112</v>
      </c>
      <c r="E10" s="96"/>
      <c r="F10" s="96"/>
      <c r="G10" s="96"/>
      <c r="H10" s="99"/>
      <c r="I10" s="96"/>
      <c r="J10" s="113"/>
      <c r="K10" s="113"/>
      <c r="L10" s="113"/>
      <c r="M10" s="90"/>
      <c r="N10" s="90"/>
      <c r="O10" s="90"/>
      <c r="P10" s="90"/>
      <c r="Q10" s="90"/>
      <c r="R10" s="90"/>
      <c r="S10" s="90"/>
      <c r="T10" s="93"/>
      <c r="U10" s="93"/>
      <c r="V10" s="93"/>
    </row>
    <row r="11" spans="1:23" x14ac:dyDescent="0.25">
      <c r="A11" s="85"/>
      <c r="B11" s="87"/>
      <c r="C11" s="80" t="s">
        <v>109</v>
      </c>
      <c r="D11" s="78" t="s">
        <v>113</v>
      </c>
      <c r="E11" s="96"/>
      <c r="F11" s="96"/>
      <c r="G11" s="96"/>
      <c r="H11" s="99"/>
      <c r="I11" s="96"/>
      <c r="J11" s="113"/>
      <c r="K11" s="113"/>
      <c r="L11" s="113"/>
      <c r="M11" s="90"/>
      <c r="N11" s="90"/>
      <c r="O11" s="90"/>
      <c r="P11" s="90"/>
      <c r="Q11" s="90"/>
      <c r="R11" s="90"/>
      <c r="S11" s="90"/>
      <c r="T11" s="93"/>
      <c r="U11" s="93"/>
      <c r="V11" s="93"/>
    </row>
    <row r="12" spans="1:23" x14ac:dyDescent="0.25">
      <c r="A12" s="85"/>
      <c r="B12" s="87"/>
      <c r="C12" s="81" t="s">
        <v>114</v>
      </c>
      <c r="D12" s="83"/>
      <c r="E12" s="96"/>
      <c r="F12" s="96"/>
      <c r="G12" s="96"/>
      <c r="H12" s="99"/>
      <c r="I12" s="96"/>
      <c r="J12" s="113"/>
      <c r="K12" s="113"/>
      <c r="L12" s="113"/>
      <c r="M12" s="90"/>
      <c r="N12" s="90"/>
      <c r="O12" s="90"/>
      <c r="P12" s="90"/>
      <c r="Q12" s="90"/>
      <c r="R12" s="90"/>
      <c r="S12" s="90"/>
      <c r="T12" s="93"/>
      <c r="U12" s="93"/>
      <c r="V12" s="93"/>
    </row>
    <row r="13" spans="1:23" x14ac:dyDescent="0.25">
      <c r="A13" s="85"/>
      <c r="B13" s="88"/>
      <c r="C13" s="82" t="s">
        <v>111</v>
      </c>
      <c r="D13" s="64"/>
      <c r="E13" s="97"/>
      <c r="F13" s="97"/>
      <c r="G13" s="97"/>
      <c r="H13" s="100"/>
      <c r="I13" s="97"/>
      <c r="J13" s="114"/>
      <c r="K13" s="114"/>
      <c r="L13" s="114"/>
      <c r="M13" s="91"/>
      <c r="N13" s="91"/>
      <c r="O13" s="91"/>
      <c r="P13" s="91"/>
      <c r="Q13" s="91"/>
      <c r="R13" s="91"/>
      <c r="S13" s="91"/>
      <c r="T13" s="94"/>
      <c r="U13" s="94"/>
      <c r="V13" s="94"/>
    </row>
    <row r="14" spans="1:23" ht="15.75" x14ac:dyDescent="0.25">
      <c r="A14" s="31">
        <f>A8+1</f>
        <v>4</v>
      </c>
      <c r="B14" s="84" t="s">
        <v>115</v>
      </c>
      <c r="C14" s="12" t="s">
        <v>69</v>
      </c>
      <c r="D14" s="7" t="s">
        <v>76</v>
      </c>
      <c r="E14" s="19">
        <v>50122288.422512397</v>
      </c>
      <c r="F14" s="20">
        <v>11395822.006812047</v>
      </c>
      <c r="G14" s="20">
        <v>13835315.106863573</v>
      </c>
      <c r="H14" s="20">
        <v>12060942.068272943</v>
      </c>
      <c r="I14" s="20">
        <v>648249.41889235703</v>
      </c>
      <c r="J14" s="20">
        <v>4796738.8845629096</v>
      </c>
      <c r="K14" s="20">
        <v>38869160.207709998</v>
      </c>
      <c r="L14" s="20">
        <v>879149.203894826</v>
      </c>
      <c r="M14" s="20">
        <v>14</v>
      </c>
      <c r="N14" s="20">
        <v>425</v>
      </c>
      <c r="O14" s="19">
        <v>39</v>
      </c>
      <c r="P14" s="19">
        <v>34351</v>
      </c>
      <c r="Q14" s="19">
        <v>30519</v>
      </c>
      <c r="R14" s="19">
        <v>3832</v>
      </c>
      <c r="S14" s="19" t="s">
        <v>34</v>
      </c>
      <c r="T14" s="15" t="s">
        <v>102</v>
      </c>
      <c r="U14" s="15" t="s">
        <v>102</v>
      </c>
      <c r="V14" s="35" t="s">
        <v>103</v>
      </c>
    </row>
    <row r="15" spans="1:23" ht="15.75" x14ac:dyDescent="0.25">
      <c r="A15" s="31">
        <f t="shared" si="0"/>
        <v>5</v>
      </c>
      <c r="B15" s="14" t="s">
        <v>27</v>
      </c>
      <c r="C15" s="13" t="s">
        <v>70</v>
      </c>
      <c r="D15" s="11" t="s">
        <v>35</v>
      </c>
      <c r="E15" s="21">
        <v>192796592</v>
      </c>
      <c r="F15" s="22">
        <v>15633314.874310004</v>
      </c>
      <c r="G15" s="18">
        <v>38633917.085526377</v>
      </c>
      <c r="H15" s="22">
        <v>66241260.363042995</v>
      </c>
      <c r="I15" s="22">
        <v>6956206.1451070011</v>
      </c>
      <c r="J15" s="21">
        <v>22364641.081239998</v>
      </c>
      <c r="K15" s="22">
        <v>167115011.80271003</v>
      </c>
      <c r="L15" s="22">
        <v>1289763.20722</v>
      </c>
      <c r="M15" s="22">
        <v>35</v>
      </c>
      <c r="N15" s="22">
        <v>700</v>
      </c>
      <c r="O15" s="22">
        <v>64</v>
      </c>
      <c r="P15" s="22">
        <v>115041</v>
      </c>
      <c r="Q15" s="22">
        <v>113967</v>
      </c>
      <c r="R15" s="22">
        <v>1074</v>
      </c>
      <c r="S15" s="22">
        <v>654</v>
      </c>
      <c r="T15" s="15" t="s">
        <v>102</v>
      </c>
      <c r="U15" s="15" t="s">
        <v>102</v>
      </c>
      <c r="V15" s="35" t="s">
        <v>103</v>
      </c>
    </row>
    <row r="16" spans="1:23" ht="25.5" x14ac:dyDescent="0.25">
      <c r="A16" s="31">
        <f t="shared" si="0"/>
        <v>6</v>
      </c>
      <c r="B16" s="14" t="s">
        <v>28</v>
      </c>
      <c r="C16" s="12" t="s">
        <v>71</v>
      </c>
      <c r="D16" s="7" t="s">
        <v>36</v>
      </c>
      <c r="E16" s="23">
        <v>40940973.48802948</v>
      </c>
      <c r="F16" s="23">
        <v>2716114.5996699994</v>
      </c>
      <c r="G16" s="23">
        <v>24979802.381950006</v>
      </c>
      <c r="H16" s="23">
        <v>1833347.5752099999</v>
      </c>
      <c r="I16" s="23">
        <v>0</v>
      </c>
      <c r="J16" s="23">
        <v>4084333.6351196999</v>
      </c>
      <c r="K16" s="23">
        <v>27022115.241999995</v>
      </c>
      <c r="L16" s="24">
        <v>106213.15399999997</v>
      </c>
      <c r="M16" s="20">
        <v>7</v>
      </c>
      <c r="N16" s="20">
        <v>149</v>
      </c>
      <c r="O16" s="19">
        <v>16</v>
      </c>
      <c r="P16" s="19">
        <v>11213</v>
      </c>
      <c r="Q16" s="19">
        <v>11134</v>
      </c>
      <c r="R16" s="19">
        <v>79</v>
      </c>
      <c r="S16" s="19" t="s">
        <v>37</v>
      </c>
      <c r="T16" s="15" t="s">
        <v>102</v>
      </c>
      <c r="U16" s="15" t="s">
        <v>102</v>
      </c>
      <c r="V16" s="15" t="s">
        <v>102</v>
      </c>
    </row>
    <row r="17" spans="1:22" ht="15.75" x14ac:dyDescent="0.25">
      <c r="A17" s="31">
        <f t="shared" si="0"/>
        <v>7</v>
      </c>
      <c r="B17" s="14" t="s">
        <v>29</v>
      </c>
      <c r="C17" s="12" t="s">
        <v>72</v>
      </c>
      <c r="D17" s="7" t="s">
        <v>38</v>
      </c>
      <c r="E17" s="19">
        <v>281577274.39015239</v>
      </c>
      <c r="F17" s="19">
        <f>48724489.813+1118880</f>
        <v>49843369.813000001</v>
      </c>
      <c r="G17" s="19">
        <f>69552204-1118880</f>
        <v>68433324</v>
      </c>
      <c r="H17" s="19">
        <v>67903236</v>
      </c>
      <c r="I17" s="19">
        <v>14223592</v>
      </c>
      <c r="J17" s="19">
        <v>29398669.824895218</v>
      </c>
      <c r="K17" s="19">
        <v>247595216</v>
      </c>
      <c r="L17" s="20">
        <v>3843446.348914817</v>
      </c>
      <c r="M17" s="20">
        <v>74</v>
      </c>
      <c r="N17" s="20">
        <v>1275</v>
      </c>
      <c r="O17" s="19">
        <v>180</v>
      </c>
      <c r="P17" s="19">
        <v>331211</v>
      </c>
      <c r="Q17" s="19">
        <v>295903</v>
      </c>
      <c r="R17" s="19">
        <v>35308</v>
      </c>
      <c r="S17" s="19">
        <v>2644</v>
      </c>
      <c r="T17" s="25" t="s">
        <v>102</v>
      </c>
      <c r="U17" s="25" t="s">
        <v>102</v>
      </c>
      <c r="V17" s="15" t="s">
        <v>102</v>
      </c>
    </row>
    <row r="18" spans="1:22" ht="25.5" x14ac:dyDescent="0.25">
      <c r="A18" s="31">
        <f t="shared" si="0"/>
        <v>8</v>
      </c>
      <c r="B18" s="14" t="s">
        <v>44</v>
      </c>
      <c r="C18" s="32" t="s">
        <v>73</v>
      </c>
      <c r="D18" s="7" t="s">
        <v>42</v>
      </c>
      <c r="E18" s="33">
        <v>176633751</v>
      </c>
      <c r="F18" s="33">
        <v>49643802.015766941</v>
      </c>
      <c r="G18" s="33">
        <v>51513431.980878755</v>
      </c>
      <c r="H18" s="33">
        <v>32192853</v>
      </c>
      <c r="I18" s="33">
        <v>3503686</v>
      </c>
      <c r="J18" s="33">
        <v>17099007</v>
      </c>
      <c r="K18" s="33">
        <v>147376492</v>
      </c>
      <c r="L18" s="34">
        <v>3151394</v>
      </c>
      <c r="M18" s="34">
        <v>61</v>
      </c>
      <c r="N18" s="34">
        <v>819</v>
      </c>
      <c r="O18" s="33">
        <v>213</v>
      </c>
      <c r="P18" s="33">
        <v>122250</v>
      </c>
      <c r="Q18" s="33">
        <v>115656</v>
      </c>
      <c r="R18" s="33">
        <v>6594</v>
      </c>
      <c r="S18" s="33">
        <v>1364</v>
      </c>
      <c r="T18" s="15" t="s">
        <v>102</v>
      </c>
      <c r="U18" s="15" t="s">
        <v>102</v>
      </c>
      <c r="V18" s="35" t="s">
        <v>103</v>
      </c>
    </row>
    <row r="19" spans="1:22" ht="15.75" x14ac:dyDescent="0.25">
      <c r="A19" s="31">
        <f t="shared" si="0"/>
        <v>9</v>
      </c>
      <c r="B19" s="14" t="s">
        <v>30</v>
      </c>
      <c r="C19" s="12" t="s">
        <v>66</v>
      </c>
      <c r="D19" s="7" t="s">
        <v>24</v>
      </c>
      <c r="E19" s="19">
        <f>+[1]BS!$C$15</f>
        <v>114701806.10680623</v>
      </c>
      <c r="F19" s="19">
        <v>17128948.055090748</v>
      </c>
      <c r="G19" s="19">
        <v>35581113.039645061</v>
      </c>
      <c r="H19" s="19">
        <f>+'[2]FS Notes'!$C$236</f>
        <v>28883081.909939148</v>
      </c>
      <c r="I19" s="19">
        <f>+'[2]FS Notes'!$D$236</f>
        <v>10774339.98423782</v>
      </c>
      <c r="J19" s="19">
        <f>+[1]BS!$C$31</f>
        <v>9776470.8038454838</v>
      </c>
      <c r="K19" s="19">
        <f>+[1]BS!$C$19</f>
        <v>97661951.126303971</v>
      </c>
      <c r="L19" s="20">
        <f>+[1]PL!$C$31</f>
        <v>1051240.1801314091</v>
      </c>
      <c r="M19" s="20">
        <v>33</v>
      </c>
      <c r="N19" s="20">
        <v>460</v>
      </c>
      <c r="O19" s="20">
        <v>71</v>
      </c>
      <c r="P19" s="20">
        <v>68614</v>
      </c>
      <c r="Q19" s="20">
        <v>62136</v>
      </c>
      <c r="R19" s="20">
        <v>6478</v>
      </c>
      <c r="S19" s="20">
        <v>232</v>
      </c>
      <c r="T19" s="26" t="s">
        <v>102</v>
      </c>
      <c r="U19" s="26" t="s">
        <v>102</v>
      </c>
      <c r="V19" s="35" t="s">
        <v>103</v>
      </c>
    </row>
    <row r="20" spans="1:22" ht="25.5" x14ac:dyDescent="0.25">
      <c r="A20" s="104">
        <f t="shared" si="0"/>
        <v>10</v>
      </c>
      <c r="B20" s="131" t="s">
        <v>40</v>
      </c>
      <c r="C20" s="44" t="s">
        <v>74</v>
      </c>
      <c r="D20" s="45" t="s">
        <v>24</v>
      </c>
      <c r="E20" s="106">
        <v>91852014.721011803</v>
      </c>
      <c r="F20" s="106">
        <v>18839535.358257201</v>
      </c>
      <c r="G20" s="106">
        <v>22839885.566562399</v>
      </c>
      <c r="H20" s="106">
        <v>26623332.311051499</v>
      </c>
      <c r="I20" s="106">
        <v>2603008.6253399998</v>
      </c>
      <c r="J20" s="106">
        <v>7452379.5670832898</v>
      </c>
      <c r="K20" s="106">
        <v>73990817.924672201</v>
      </c>
      <c r="L20" s="106">
        <v>917718.32654050796</v>
      </c>
      <c r="M20" s="108">
        <v>32</v>
      </c>
      <c r="N20" s="108">
        <v>447</v>
      </c>
      <c r="O20" s="108">
        <v>59</v>
      </c>
      <c r="P20" s="108">
        <v>58060</v>
      </c>
      <c r="Q20" s="108">
        <v>51065</v>
      </c>
      <c r="R20" s="108">
        <v>6995</v>
      </c>
      <c r="S20" s="108">
        <v>178</v>
      </c>
      <c r="T20" s="110" t="s">
        <v>102</v>
      </c>
      <c r="U20" s="110" t="s">
        <v>102</v>
      </c>
      <c r="V20" s="110" t="s">
        <v>102</v>
      </c>
    </row>
    <row r="21" spans="1:22" ht="25.5" x14ac:dyDescent="0.25">
      <c r="A21" s="104"/>
      <c r="B21" s="131"/>
      <c r="C21" s="41" t="s">
        <v>101</v>
      </c>
      <c r="D21" s="7" t="s">
        <v>24</v>
      </c>
      <c r="E21" s="107"/>
      <c r="F21" s="107"/>
      <c r="G21" s="107"/>
      <c r="H21" s="107"/>
      <c r="I21" s="107"/>
      <c r="J21" s="107"/>
      <c r="K21" s="107"/>
      <c r="L21" s="107"/>
      <c r="M21" s="109"/>
      <c r="N21" s="109"/>
      <c r="O21" s="109"/>
      <c r="P21" s="109"/>
      <c r="Q21" s="109"/>
      <c r="R21" s="109"/>
      <c r="S21" s="109"/>
      <c r="T21" s="111"/>
      <c r="U21" s="111"/>
      <c r="V21" s="111"/>
    </row>
    <row r="22" spans="1:22" ht="90" x14ac:dyDescent="0.25">
      <c r="A22" s="31">
        <v>11</v>
      </c>
      <c r="B22" s="10" t="s">
        <v>116</v>
      </c>
      <c r="C22" s="42" t="s">
        <v>100</v>
      </c>
      <c r="D22" s="43" t="s">
        <v>77</v>
      </c>
      <c r="E22" s="33">
        <v>12573549</v>
      </c>
      <c r="F22" s="33">
        <v>2789890</v>
      </c>
      <c r="G22" s="33">
        <v>5071938</v>
      </c>
      <c r="H22" s="33">
        <v>0</v>
      </c>
      <c r="I22" s="33">
        <v>0</v>
      </c>
      <c r="J22" s="33">
        <v>1125700</v>
      </c>
      <c r="K22" s="33">
        <v>11249002</v>
      </c>
      <c r="L22" s="34">
        <v>-337779</v>
      </c>
      <c r="M22" s="34">
        <v>6</v>
      </c>
      <c r="N22" s="34">
        <v>95</v>
      </c>
      <c r="O22" s="33">
        <v>0</v>
      </c>
      <c r="P22" s="33">
        <v>5011</v>
      </c>
      <c r="Q22" s="33">
        <v>5011</v>
      </c>
      <c r="R22" s="36">
        <v>0</v>
      </c>
      <c r="S22" s="36">
        <v>0</v>
      </c>
      <c r="T22" s="37" t="s">
        <v>103</v>
      </c>
      <c r="U22" s="37" t="s">
        <v>103</v>
      </c>
      <c r="V22" s="38" t="s">
        <v>103</v>
      </c>
    </row>
    <row r="23" spans="1:22" ht="15.75" x14ac:dyDescent="0.25">
      <c r="B23" s="27" t="s">
        <v>98</v>
      </c>
      <c r="E23" s="28">
        <f>SUM(E6:E22)</f>
        <v>1866682776.3183315</v>
      </c>
      <c r="F23" s="28">
        <f t="shared" ref="F23:S23" si="1">SUM(F6:F22)</f>
        <v>245006612.3732239</v>
      </c>
      <c r="G23" s="28">
        <f t="shared" si="1"/>
        <v>446832828.33238053</v>
      </c>
      <c r="H23" s="28">
        <f t="shared" si="1"/>
        <v>479170434.72859293</v>
      </c>
      <c r="I23" s="28">
        <f t="shared" si="1"/>
        <v>224958456.83316249</v>
      </c>
      <c r="J23" s="28">
        <f t="shared" si="1"/>
        <v>177485563.54896769</v>
      </c>
      <c r="K23" s="28">
        <f t="shared" si="1"/>
        <v>1551360408.8869679</v>
      </c>
      <c r="L23" s="28">
        <f t="shared" si="1"/>
        <v>23337803.948244233</v>
      </c>
      <c r="M23" s="28">
        <f t="shared" si="1"/>
        <v>396</v>
      </c>
      <c r="N23" s="28">
        <f t="shared" si="1"/>
        <v>6742</v>
      </c>
      <c r="O23" s="28">
        <f>SUM(O6:O22)</f>
        <v>855</v>
      </c>
      <c r="P23" s="28">
        <f t="shared" si="1"/>
        <v>1310517</v>
      </c>
      <c r="Q23" s="28">
        <f t="shared" si="1"/>
        <v>1197820</v>
      </c>
      <c r="R23" s="28">
        <f t="shared" si="1"/>
        <v>112697</v>
      </c>
      <c r="S23" s="28">
        <f t="shared" si="1"/>
        <v>16231</v>
      </c>
      <c r="T23" s="39">
        <v>10</v>
      </c>
      <c r="U23" s="39">
        <v>10</v>
      </c>
      <c r="V23" s="40">
        <v>6</v>
      </c>
    </row>
    <row r="30" spans="1:22" x14ac:dyDescent="0.25">
      <c r="V30" s="46"/>
    </row>
  </sheetData>
  <mergeCells count="61">
    <mergeCell ref="B20:B21"/>
    <mergeCell ref="A20:A21"/>
    <mergeCell ref="O20:O21"/>
    <mergeCell ref="P20:P21"/>
    <mergeCell ref="Q20:Q21"/>
    <mergeCell ref="J20:J21"/>
    <mergeCell ref="K20:K21"/>
    <mergeCell ref="L20:L21"/>
    <mergeCell ref="M20:M21"/>
    <mergeCell ref="N20:N21"/>
    <mergeCell ref="E20:E21"/>
    <mergeCell ref="E3:L3"/>
    <mergeCell ref="F4:G4"/>
    <mergeCell ref="T20:T21"/>
    <mergeCell ref="U20:U21"/>
    <mergeCell ref="V20:V21"/>
    <mergeCell ref="R20:R21"/>
    <mergeCell ref="S20:S21"/>
    <mergeCell ref="H4:I4"/>
    <mergeCell ref="J4:J5"/>
    <mergeCell ref="F20:F21"/>
    <mergeCell ref="G20:G21"/>
    <mergeCell ref="H20:H21"/>
    <mergeCell ref="I20:I21"/>
    <mergeCell ref="U4:U5"/>
    <mergeCell ref="V4:V5"/>
    <mergeCell ref="K4:K5"/>
    <mergeCell ref="S4:S5"/>
    <mergeCell ref="T4:T5"/>
    <mergeCell ref="B4:B5"/>
    <mergeCell ref="C4:C5"/>
    <mergeCell ref="L4:L5"/>
    <mergeCell ref="M4:M5"/>
    <mergeCell ref="N4:N5"/>
    <mergeCell ref="O4:O5"/>
    <mergeCell ref="P4:P5"/>
    <mergeCell ref="A4:A5"/>
    <mergeCell ref="D4:D5"/>
    <mergeCell ref="E4:E5"/>
    <mergeCell ref="Q4:Q5"/>
    <mergeCell ref="R4:R5"/>
    <mergeCell ref="E8:E13"/>
    <mergeCell ref="F8:F13"/>
    <mergeCell ref="G8:G13"/>
    <mergeCell ref="A8:A13"/>
    <mergeCell ref="B8:B13"/>
    <mergeCell ref="H8:H13"/>
    <mergeCell ref="I8:I13"/>
    <mergeCell ref="J8:J13"/>
    <mergeCell ref="K8:K13"/>
    <mergeCell ref="L8:L13"/>
    <mergeCell ref="M8:M13"/>
    <mergeCell ref="N8:N13"/>
    <mergeCell ref="O8:O13"/>
    <mergeCell ref="P8:P13"/>
    <mergeCell ref="Q8:Q13"/>
    <mergeCell ref="R8:R13"/>
    <mergeCell ref="S8:S13"/>
    <mergeCell ref="T8:T13"/>
    <mergeCell ref="U8:U13"/>
    <mergeCell ref="V8:V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Shqip</vt:lpstr>
      <vt:lpstr>Anglisht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SpiroB</dc:creator>
  <cp:lastModifiedBy>AAB</cp:lastModifiedBy>
  <dcterms:created xsi:type="dcterms:W3CDTF">2021-04-20T12:17:00Z</dcterms:created>
  <dcterms:modified xsi:type="dcterms:W3CDTF">2023-06-29T08:52:21Z</dcterms:modified>
</cp:coreProperties>
</file>