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0920" tabRatio="241"/>
  </bookViews>
  <sheets>
    <sheet name="IFRS" sheetId="4" r:id="rId1"/>
  </sheets>
  <externalReferences>
    <externalReference r:id="rId2"/>
  </externalReferences>
  <definedNames>
    <definedName name="_xlnm.Print_Area" localSheetId="0">IFRS!$A$1:$Q$69</definedName>
  </definedNames>
  <calcPr calcId="125725"/>
</workbook>
</file>

<file path=xl/calcChain.xml><?xml version="1.0" encoding="utf-8"?>
<calcChain xmlns="http://schemas.openxmlformats.org/spreadsheetml/2006/main">
  <c r="L29" i="4"/>
  <c r="N33"/>
  <c r="Q17" l="1"/>
  <c r="Q25"/>
  <c r="K16"/>
  <c r="K24"/>
  <c r="G16"/>
  <c r="G24"/>
  <c r="L30"/>
  <c r="R30" s="1"/>
  <c r="R29"/>
  <c r="L26"/>
  <c r="R26" s="1"/>
  <c r="L23"/>
  <c r="R23" s="1"/>
  <c r="L19"/>
  <c r="R19" s="1"/>
  <c r="L16"/>
  <c r="R16" s="1"/>
  <c r="R17"/>
  <c r="R18"/>
  <c r="R20"/>
  <c r="R21"/>
  <c r="R22"/>
  <c r="R24"/>
  <c r="R25"/>
  <c r="R27"/>
  <c r="R28"/>
  <c r="R15"/>
  <c r="N31"/>
  <c r="O18" s="1"/>
  <c r="J31"/>
  <c r="K17" s="1"/>
  <c r="H31"/>
  <c r="I17" s="1"/>
  <c r="F31"/>
  <c r="G17" s="1"/>
  <c r="P31"/>
  <c r="Q18" s="1"/>
  <c r="I38"/>
  <c r="I39"/>
  <c r="I40"/>
  <c r="I42"/>
  <c r="I43"/>
  <c r="I44"/>
  <c r="I45"/>
  <c r="I46"/>
  <c r="I47"/>
  <c r="I48"/>
  <c r="I49"/>
  <c r="I50"/>
  <c r="I51"/>
  <c r="I52"/>
  <c r="I37"/>
  <c r="F140"/>
  <c r="F152" s="1"/>
  <c r="D31"/>
  <c r="E17" s="1"/>
  <c r="F53"/>
  <c r="D53"/>
  <c r="E41" s="1"/>
  <c r="H38"/>
  <c r="H39"/>
  <c r="H40"/>
  <c r="H41"/>
  <c r="H42"/>
  <c r="H43"/>
  <c r="H44"/>
  <c r="H45"/>
  <c r="H46"/>
  <c r="H47"/>
  <c r="H48"/>
  <c r="H49"/>
  <c r="H50"/>
  <c r="H51"/>
  <c r="H52"/>
  <c r="H37"/>
  <c r="G28" l="1"/>
  <c r="G20"/>
  <c r="I28"/>
  <c r="I20"/>
  <c r="K28"/>
  <c r="K20"/>
  <c r="Q29"/>
  <c r="Q21"/>
  <c r="E52"/>
  <c r="E44"/>
  <c r="I53"/>
  <c r="I24"/>
  <c r="I16"/>
  <c r="E48"/>
  <c r="E28"/>
  <c r="E20"/>
  <c r="O29"/>
  <c r="O21"/>
  <c r="E40"/>
  <c r="H53"/>
  <c r="E15"/>
  <c r="E27"/>
  <c r="E23"/>
  <c r="E19"/>
  <c r="G15"/>
  <c r="G27"/>
  <c r="G23"/>
  <c r="G19"/>
  <c r="I15"/>
  <c r="I27"/>
  <c r="I23"/>
  <c r="I19"/>
  <c r="K15"/>
  <c r="K27"/>
  <c r="K23"/>
  <c r="K19"/>
  <c r="O15"/>
  <c r="O28"/>
  <c r="O24"/>
  <c r="O20"/>
  <c r="O16"/>
  <c r="Q28"/>
  <c r="Q24"/>
  <c r="Q20"/>
  <c r="Q16"/>
  <c r="E51"/>
  <c r="E47"/>
  <c r="E43"/>
  <c r="E39"/>
  <c r="E24"/>
  <c r="E30"/>
  <c r="E26"/>
  <c r="E22"/>
  <c r="E18"/>
  <c r="G30"/>
  <c r="G26"/>
  <c r="G22"/>
  <c r="G18"/>
  <c r="I30"/>
  <c r="I26"/>
  <c r="I22"/>
  <c r="I18"/>
  <c r="I31" s="1"/>
  <c r="K30"/>
  <c r="K26"/>
  <c r="K22"/>
  <c r="K18"/>
  <c r="O27"/>
  <c r="O23"/>
  <c r="O19"/>
  <c r="Q15"/>
  <c r="Q27"/>
  <c r="Q23"/>
  <c r="Q19"/>
  <c r="E50"/>
  <c r="E46"/>
  <c r="E42"/>
  <c r="E38"/>
  <c r="E16"/>
  <c r="O25"/>
  <c r="O17"/>
  <c r="I41"/>
  <c r="E29"/>
  <c r="E25"/>
  <c r="E21"/>
  <c r="G29"/>
  <c r="G25"/>
  <c r="G21"/>
  <c r="I29"/>
  <c r="I25"/>
  <c r="I21"/>
  <c r="K29"/>
  <c r="K25"/>
  <c r="K21"/>
  <c r="O30"/>
  <c r="O26"/>
  <c r="O22"/>
  <c r="Q30"/>
  <c r="Q26"/>
  <c r="Q22"/>
  <c r="E37"/>
  <c r="E49"/>
  <c r="E45"/>
  <c r="L31"/>
  <c r="M30" s="1"/>
  <c r="R31"/>
  <c r="S24" s="1"/>
  <c r="K53"/>
  <c r="J53"/>
  <c r="Q31" l="1"/>
  <c r="K31"/>
  <c r="G31"/>
  <c r="E31"/>
  <c r="S27"/>
  <c r="S28"/>
  <c r="M23"/>
  <c r="S17"/>
  <c r="S21"/>
  <c r="S29"/>
  <c r="E53"/>
  <c r="S20"/>
  <c r="S19"/>
  <c r="S15"/>
  <c r="M17"/>
  <c r="M21"/>
  <c r="M25"/>
  <c r="M29"/>
  <c r="M20"/>
  <c r="M28"/>
  <c r="M18"/>
  <c r="M22"/>
  <c r="M16"/>
  <c r="M27"/>
  <c r="M15"/>
  <c r="M24"/>
  <c r="O31"/>
  <c r="S26"/>
  <c r="S23"/>
  <c r="S30"/>
  <c r="M26"/>
  <c r="M19"/>
  <c r="S16"/>
  <c r="S22"/>
  <c r="S18"/>
  <c r="S25"/>
  <c r="S31" l="1"/>
  <c r="M31"/>
</calcChain>
</file>

<file path=xl/sharedStrings.xml><?xml version="1.0" encoding="utf-8"?>
<sst xmlns="http://schemas.openxmlformats.org/spreadsheetml/2006/main" count="87" uniqueCount="53">
  <si>
    <t>ALBANIAN ASSOCIATION OF BANKS</t>
  </si>
  <si>
    <t>SHOQATA SHQIPTARE E BANKAVE</t>
  </si>
  <si>
    <t xml:space="preserve"> </t>
  </si>
  <si>
    <t>ASSETS</t>
  </si>
  <si>
    <t>LIABILITIES</t>
  </si>
  <si>
    <t>No</t>
  </si>
  <si>
    <t>BANKS*</t>
  </si>
  <si>
    <t>Total Assets</t>
  </si>
  <si>
    <t>Loans</t>
  </si>
  <si>
    <t xml:space="preserve">Investments in Securities </t>
  </si>
  <si>
    <t>Placement with banks</t>
  </si>
  <si>
    <t>Total liabilities</t>
  </si>
  <si>
    <t>Deposits</t>
  </si>
  <si>
    <t>Equity Capital</t>
  </si>
  <si>
    <t>in LEK</t>
  </si>
  <si>
    <t>in %**</t>
  </si>
  <si>
    <t>in %</t>
  </si>
  <si>
    <t>Banka Kombëtare Tregtare</t>
  </si>
  <si>
    <t>Credins Bank</t>
  </si>
  <si>
    <t>Credit Bank of Albania</t>
  </si>
  <si>
    <t>Intesasanpaolo Bank Albania</t>
  </si>
  <si>
    <t>International Commercial Bank</t>
  </si>
  <si>
    <t>ProCredit Bank</t>
  </si>
  <si>
    <t>Tirana Bank</t>
  </si>
  <si>
    <t>Union Bank</t>
  </si>
  <si>
    <t>United Bank of Albania</t>
  </si>
  <si>
    <t>TOTAL</t>
  </si>
  <si>
    <t>PROFIT &amp; PERFORMANCE</t>
  </si>
  <si>
    <t>MISCELLANEOUS</t>
  </si>
  <si>
    <t>BANKS</t>
  </si>
  <si>
    <t>Net profit (in LEK)</t>
  </si>
  <si>
    <t>ROE (quarterly, p.a.)***</t>
  </si>
  <si>
    <t>No. of Employees</t>
  </si>
  <si>
    <t>No. Of Outlets</t>
  </si>
  <si>
    <t>Quarterly</t>
  </si>
  <si>
    <t>Cumulative</t>
  </si>
  <si>
    <t>%</t>
  </si>
  <si>
    <t>* Alphabetically listed in English.</t>
  </si>
  <si>
    <t>** In percentage of total respective indicator of the banking system.</t>
  </si>
  <si>
    <t>*** Foreign exchange differences are cot considered.</t>
  </si>
  <si>
    <t>NOTE:</t>
  </si>
  <si>
    <t>All reportings are based on IFRS.</t>
  </si>
  <si>
    <t>Veneto Banka</t>
  </si>
  <si>
    <t>ROA (quarterly, p.a.)</t>
  </si>
  <si>
    <t>Societe Generale Albania</t>
  </si>
  <si>
    <t>Alpha Bank Albania</t>
  </si>
  <si>
    <t>NBG Bank Albania</t>
  </si>
  <si>
    <t>Main Financial Indicators of Albanian Banking System</t>
  </si>
  <si>
    <t>FIBANK Albania</t>
  </si>
  <si>
    <t>Raiffeisen Bank Albania</t>
  </si>
  <si>
    <t>American Bank of Investments</t>
  </si>
  <si>
    <t>Liabilities+Equites</t>
  </si>
  <si>
    <t>Third  Quarter 2016</t>
  </si>
</sst>
</file>

<file path=xl/styles.xml><?xml version="1.0" encoding="utf-8"?>
<styleSheet xmlns="http://schemas.openxmlformats.org/spreadsheetml/2006/main">
  <numFmts count="6">
    <numFmt numFmtId="164" formatCode="_(* #,##0.00_);_(* \(#,##0.00\);_(* \-??_);_(@_)"/>
    <numFmt numFmtId="165" formatCode="_(* #,##0.0_);_(* \(#,##0.0\);_(* \-??_);_(@_)"/>
    <numFmt numFmtId="166" formatCode="_(* #,##0_);_(* \(#,##0\);_(* \-??_);_(@_)"/>
    <numFmt numFmtId="167" formatCode="_(* #,##0_);_(* \(#,##0\);_(* &quot;-&quot;??_);_(@_)"/>
    <numFmt numFmtId="168" formatCode="0.0%"/>
    <numFmt numFmtId="169" formatCode="_(* #,##0.0_);_(* \(#,##0.0\);_(* &quot;-&quot;??_);_(@_)"/>
  </numFmts>
  <fonts count="35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3"/>
      <name val="Tahoma"/>
      <family val="2"/>
    </font>
    <font>
      <sz val="13"/>
      <name val="Tahoma"/>
      <family val="2"/>
    </font>
    <font>
      <sz val="10"/>
      <name val="Arial"/>
      <family val="2"/>
    </font>
    <font>
      <sz val="11"/>
      <color rgb="FFFF0000"/>
      <name val="Tahoma"/>
      <family val="2"/>
    </font>
    <font>
      <sz val="11"/>
      <color rgb="FF00B050"/>
      <name val="Tahoma"/>
      <family val="2"/>
    </font>
    <font>
      <sz val="10"/>
      <color rgb="FF00B050"/>
      <name val="Arial"/>
      <family val="2"/>
      <charset val="204"/>
    </font>
    <font>
      <sz val="10"/>
      <color rgb="FFFF000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1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19" fillId="23" borderId="7" applyNumberFormat="0" applyAlignment="0" applyProtection="0"/>
    <xf numFmtId="0" fontId="14" fillId="20" borderId="8" applyNumberFormat="0" applyAlignment="0" applyProtection="0"/>
    <xf numFmtId="9" fontId="19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09">
    <xf numFmtId="0" fontId="0" fillId="0" borderId="0" xfId="0"/>
    <xf numFmtId="0" fontId="21" fillId="0" borderId="10" xfId="0" applyFont="1" applyBorder="1" applyAlignment="1">
      <alignment vertical="top" wrapText="1"/>
    </xf>
    <xf numFmtId="15" fontId="25" fillId="0" borderId="0" xfId="0" applyNumberFormat="1" applyFont="1" applyAlignment="1">
      <alignment horizontal="right"/>
    </xf>
    <xf numFmtId="0" fontId="26" fillId="0" borderId="14" xfId="0" applyFont="1" applyBorder="1" applyAlignment="1">
      <alignment horizontal="center"/>
    </xf>
    <xf numFmtId="166" fontId="26" fillId="0" borderId="17" xfId="0" applyNumberFormat="1" applyFont="1" applyBorder="1" applyAlignment="1">
      <alignment horizontal="center"/>
    </xf>
    <xf numFmtId="0" fontId="26" fillId="0" borderId="0" xfId="0" applyFont="1"/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166" fontId="20" fillId="0" borderId="0" xfId="28" applyNumberFormat="1" applyFont="1" applyFill="1" applyBorder="1" applyAlignment="1" applyProtection="1"/>
    <xf numFmtId="166" fontId="25" fillId="0" borderId="16" xfId="28" applyNumberFormat="1" applyFont="1" applyFill="1" applyBorder="1" applyAlignment="1" applyProtection="1"/>
    <xf numFmtId="166" fontId="25" fillId="0" borderId="18" xfId="28" applyNumberFormat="1" applyFont="1" applyFill="1" applyBorder="1" applyAlignment="1" applyProtection="1"/>
    <xf numFmtId="10" fontId="25" fillId="0" borderId="10" xfId="41" applyNumberFormat="1" applyFont="1" applyFill="1" applyBorder="1" applyAlignment="1" applyProtection="1">
      <alignment horizontal="right"/>
    </xf>
    <xf numFmtId="168" fontId="25" fillId="0" borderId="19" xfId="41" applyNumberFormat="1" applyFont="1" applyFill="1" applyBorder="1" applyAlignment="1" applyProtection="1">
      <alignment horizontal="right"/>
    </xf>
    <xf numFmtId="166" fontId="25" fillId="0" borderId="0" xfId="28" applyNumberFormat="1" applyFont="1" applyFill="1" applyBorder="1" applyAlignment="1" applyProtection="1"/>
    <xf numFmtId="0" fontId="25" fillId="0" borderId="0" xfId="0" applyFont="1" applyBorder="1"/>
    <xf numFmtId="0" fontId="25" fillId="0" borderId="0" xfId="0" applyFont="1"/>
    <xf numFmtId="0" fontId="25" fillId="0" borderId="0" xfId="0" applyFont="1" applyBorder="1" applyAlignment="1">
      <alignment horizontal="center"/>
    </xf>
    <xf numFmtId="166" fontId="25" fillId="0" borderId="19" xfId="28" applyNumberFormat="1" applyFont="1" applyFill="1" applyBorder="1" applyAlignment="1" applyProtection="1"/>
    <xf numFmtId="166" fontId="25" fillId="0" borderId="10" xfId="28" applyNumberFormat="1" applyFont="1" applyFill="1" applyBorder="1" applyAlignment="1" applyProtection="1"/>
    <xf numFmtId="0" fontId="21" fillId="0" borderId="20" xfId="0" applyFont="1" applyBorder="1" applyAlignment="1">
      <alignment vertical="top" wrapText="1"/>
    </xf>
    <xf numFmtId="166" fontId="25" fillId="0" borderId="0" xfId="0" applyNumberFormat="1" applyFont="1"/>
    <xf numFmtId="0" fontId="26" fillId="0" borderId="15" xfId="0" applyFont="1" applyBorder="1"/>
    <xf numFmtId="168" fontId="25" fillId="0" borderId="16" xfId="41" applyNumberFormat="1" applyFont="1" applyFill="1" applyBorder="1" applyAlignment="1" applyProtection="1">
      <alignment horizontal="center"/>
    </xf>
    <xf numFmtId="168" fontId="25" fillId="0" borderId="18" xfId="41" applyNumberFormat="1" applyFont="1" applyFill="1" applyBorder="1" applyAlignment="1" applyProtection="1">
      <alignment horizontal="center"/>
    </xf>
    <xf numFmtId="0" fontId="25" fillId="0" borderId="22" xfId="0" applyFont="1" applyBorder="1" applyAlignment="1">
      <alignment horizontal="center"/>
    </xf>
    <xf numFmtId="0" fontId="25" fillId="0" borderId="24" xfId="0" applyFont="1" applyBorder="1" applyAlignment="1"/>
    <xf numFmtId="164" fontId="25" fillId="0" borderId="0" xfId="0" applyNumberFormat="1" applyFont="1" applyBorder="1"/>
    <xf numFmtId="0" fontId="21" fillId="0" borderId="29" xfId="0" applyFont="1" applyBorder="1" applyAlignment="1">
      <alignment vertical="top" wrapText="1"/>
    </xf>
    <xf numFmtId="10" fontId="25" fillId="0" borderId="0" xfId="41" applyNumberFormat="1" applyFont="1" applyFill="1" applyBorder="1" applyAlignment="1" applyProtection="1">
      <alignment horizontal="center"/>
    </xf>
    <xf numFmtId="10" fontId="0" fillId="0" borderId="0" xfId="41" applyNumberFormat="1" applyFont="1"/>
    <xf numFmtId="165" fontId="25" fillId="0" borderId="0" xfId="28" applyNumberFormat="1" applyFont="1" applyFill="1" applyBorder="1" applyAlignment="1" applyProtection="1"/>
    <xf numFmtId="0" fontId="26" fillId="0" borderId="12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3" xfId="0" applyFont="1" applyBorder="1" applyAlignment="1">
      <alignment vertical="top" wrapText="1"/>
    </xf>
    <xf numFmtId="0" fontId="25" fillId="0" borderId="11" xfId="0" applyFont="1" applyBorder="1"/>
    <xf numFmtId="164" fontId="25" fillId="0" borderId="0" xfId="0" applyNumberFormat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15" fontId="26" fillId="0" borderId="0" xfId="0" applyNumberFormat="1" applyFont="1" applyAlignment="1">
      <alignment horizontal="right"/>
    </xf>
    <xf numFmtId="166" fontId="25" fillId="0" borderId="19" xfId="28" applyNumberFormat="1" applyFont="1" applyBorder="1" applyAlignment="1">
      <alignment horizontal="center" vertical="center"/>
    </xf>
    <xf numFmtId="0" fontId="26" fillId="0" borderId="0" xfId="0" applyFont="1" applyAlignment="1">
      <alignment horizontal="right"/>
    </xf>
    <xf numFmtId="166" fontId="25" fillId="0" borderId="32" xfId="28" applyNumberFormat="1" applyFont="1" applyFill="1" applyBorder="1" applyAlignment="1" applyProtection="1">
      <alignment horizontal="center"/>
    </xf>
    <xf numFmtId="166" fontId="25" fillId="0" borderId="17" xfId="28" applyNumberFormat="1" applyFont="1" applyBorder="1" applyAlignment="1">
      <alignment horizontal="center"/>
    </xf>
    <xf numFmtId="166" fontId="26" fillId="0" borderId="0" xfId="0" applyNumberFormat="1" applyFont="1"/>
    <xf numFmtId="166" fontId="25" fillId="0" borderId="0" xfId="0" applyNumberFormat="1" applyFont="1" applyAlignment="1">
      <alignment horizontal="left"/>
    </xf>
    <xf numFmtId="164" fontId="25" fillId="0" borderId="0" xfId="28" applyFont="1" applyBorder="1" applyAlignment="1">
      <alignment horizontal="center"/>
    </xf>
    <xf numFmtId="0" fontId="25" fillId="0" borderId="0" xfId="0" applyFont="1" applyAlignment="1">
      <alignment horizontal="left"/>
    </xf>
    <xf numFmtId="166" fontId="25" fillId="0" borderId="0" xfId="0" applyNumberFormat="1" applyFont="1" applyBorder="1" applyAlignment="1">
      <alignment horizontal="center"/>
    </xf>
    <xf numFmtId="166" fontId="27" fillId="0" borderId="0" xfId="28" applyNumberFormat="1" applyFont="1" applyFill="1" applyBorder="1" applyAlignment="1" applyProtection="1"/>
    <xf numFmtId="0" fontId="28" fillId="0" borderId="0" xfId="0" applyFont="1" applyBorder="1"/>
    <xf numFmtId="0" fontId="28" fillId="0" borderId="10" xfId="0" applyFont="1" applyBorder="1" applyAlignment="1">
      <alignment horizontal="center"/>
    </xf>
    <xf numFmtId="0" fontId="29" fillId="0" borderId="0" xfId="0" applyFont="1" applyBorder="1"/>
    <xf numFmtId="166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27" xfId="0" applyFont="1" applyBorder="1" applyAlignment="1">
      <alignment horizontal="center" wrapText="1"/>
    </xf>
    <xf numFmtId="0" fontId="25" fillId="0" borderId="27" xfId="0" applyFont="1" applyBorder="1" applyAlignment="1">
      <alignment horizontal="center" vertical="center" wrapText="1"/>
    </xf>
    <xf numFmtId="10" fontId="25" fillId="0" borderId="33" xfId="41" applyNumberFormat="1" applyFont="1" applyFill="1" applyBorder="1" applyAlignment="1" applyProtection="1">
      <alignment horizontal="center" vertical="center"/>
    </xf>
    <xf numFmtId="166" fontId="25" fillId="0" borderId="34" xfId="28" applyNumberFormat="1" applyFont="1" applyFill="1" applyBorder="1" applyAlignment="1" applyProtection="1">
      <alignment horizontal="center"/>
    </xf>
    <xf numFmtId="166" fontId="25" fillId="0" borderId="28" xfId="28" applyNumberFormat="1" applyFont="1" applyBorder="1" applyAlignment="1">
      <alignment horizontal="center"/>
    </xf>
    <xf numFmtId="166" fontId="25" fillId="0" borderId="30" xfId="28" applyNumberFormat="1" applyFont="1" applyFill="1" applyBorder="1" applyAlignment="1" applyProtection="1">
      <alignment horizontal="center"/>
    </xf>
    <xf numFmtId="166" fontId="25" fillId="0" borderId="19" xfId="28" applyNumberFormat="1" applyFont="1" applyBorder="1" applyAlignment="1">
      <alignment horizontal="center"/>
    </xf>
    <xf numFmtId="164" fontId="32" fillId="0" borderId="0" xfId="0" applyNumberFormat="1" applyFont="1" applyBorder="1"/>
    <xf numFmtId="10" fontId="33" fillId="0" borderId="0" xfId="41" applyNumberFormat="1" applyFont="1"/>
    <xf numFmtId="10" fontId="34" fillId="0" borderId="0" xfId="41" applyNumberFormat="1" applyFont="1"/>
    <xf numFmtId="10" fontId="19" fillId="0" borderId="0" xfId="41" applyNumberFormat="1"/>
    <xf numFmtId="9" fontId="26" fillId="0" borderId="17" xfId="0" applyNumberFormat="1" applyFont="1" applyBorder="1" applyAlignment="1">
      <alignment horizontal="center"/>
    </xf>
    <xf numFmtId="166" fontId="25" fillId="0" borderId="33" xfId="28" applyNumberFormat="1" applyFont="1" applyFill="1" applyBorder="1" applyAlignment="1" applyProtection="1"/>
    <xf numFmtId="165" fontId="25" fillId="0" borderId="20" xfId="28" applyNumberFormat="1" applyFont="1" applyFill="1" applyBorder="1" applyAlignment="1" applyProtection="1"/>
    <xf numFmtId="167" fontId="20" fillId="0" borderId="0" xfId="28" applyNumberFormat="1" applyFont="1" applyBorder="1"/>
    <xf numFmtId="0" fontId="32" fillId="0" borderId="0" xfId="0" applyFont="1"/>
    <xf numFmtId="0" fontId="31" fillId="0" borderId="0" xfId="0" applyFont="1"/>
    <xf numFmtId="10" fontId="25" fillId="0" borderId="42" xfId="41" applyNumberFormat="1" applyFont="1" applyFill="1" applyBorder="1" applyAlignment="1" applyProtection="1">
      <alignment horizontal="center"/>
    </xf>
    <xf numFmtId="166" fontId="25" fillId="0" borderId="43" xfId="28" applyNumberFormat="1" applyFont="1" applyFill="1" applyBorder="1" applyAlignment="1" applyProtection="1"/>
    <xf numFmtId="169" fontId="25" fillId="0" borderId="33" xfId="28" applyNumberFormat="1" applyFont="1" applyBorder="1"/>
    <xf numFmtId="166" fontId="25" fillId="0" borderId="44" xfId="28" applyNumberFormat="1" applyFont="1" applyFill="1" applyBorder="1" applyAlignment="1" applyProtection="1"/>
    <xf numFmtId="10" fontId="25" fillId="0" borderId="45" xfId="41" applyNumberFormat="1" applyFont="1" applyFill="1" applyBorder="1" applyAlignment="1" applyProtection="1">
      <alignment horizontal="center" vertical="center"/>
    </xf>
    <xf numFmtId="0" fontId="25" fillId="0" borderId="46" xfId="0" applyFont="1" applyBorder="1"/>
    <xf numFmtId="166" fontId="25" fillId="0" borderId="49" xfId="28" applyNumberFormat="1" applyFont="1" applyFill="1" applyBorder="1" applyAlignment="1" applyProtection="1"/>
    <xf numFmtId="166" fontId="25" fillId="0" borderId="20" xfId="28" applyNumberFormat="1" applyFont="1" applyFill="1" applyBorder="1" applyAlignment="1" applyProtection="1"/>
    <xf numFmtId="166" fontId="25" fillId="0" borderId="29" xfId="28" applyNumberFormat="1" applyFont="1" applyFill="1" applyBorder="1" applyAlignment="1" applyProtection="1"/>
    <xf numFmtId="166" fontId="26" fillId="0" borderId="50" xfId="0" applyNumberFormat="1" applyFont="1" applyBorder="1"/>
    <xf numFmtId="0" fontId="25" fillId="0" borderId="53" xfId="0" applyFont="1" applyBorder="1"/>
    <xf numFmtId="0" fontId="25" fillId="0" borderId="54" xfId="0" applyFont="1" applyBorder="1" applyAlignment="1">
      <alignment horizontal="center"/>
    </xf>
    <xf numFmtId="168" fontId="19" fillId="0" borderId="0" xfId="41" applyNumberFormat="1" applyBorder="1"/>
    <xf numFmtId="168" fontId="26" fillId="0" borderId="51" xfId="0" applyNumberFormat="1" applyFont="1" applyBorder="1"/>
    <xf numFmtId="168" fontId="19" fillId="0" borderId="52" xfId="41" applyNumberFormat="1" applyBorder="1"/>
    <xf numFmtId="9" fontId="19" fillId="0" borderId="17" xfId="4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1" fillId="0" borderId="17" xfId="0" applyNumberFormat="1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35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26" xfId="0" applyFont="1" applyBorder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3" xfId="38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</xdr:colOff>
      <xdr:row>0</xdr:row>
      <xdr:rowOff>81643</xdr:rowOff>
    </xdr:from>
    <xdr:to>
      <xdr:col>2</xdr:col>
      <xdr:colOff>429985</xdr:colOff>
      <xdr:row>4</xdr:row>
      <xdr:rowOff>100693</xdr:rowOff>
    </xdr:to>
    <xdr:pic>
      <xdr:nvPicPr>
        <xdr:cNvPr id="7193" name="Graphics 1">
          <a:extLst>
            <a:ext uri="{FF2B5EF4-FFF2-40B4-BE49-F238E27FC236}">
              <a16:creationId xmlns:a16="http://schemas.microsoft.com/office/drawing/2014/main" xmlns="" id="{00000000-0008-0000-0100-00001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467" y="81643"/>
          <a:ext cx="904875" cy="726621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%20%20leta\leta\New%20Folder3\2016\trial_balanccyjune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&amp;l ifrs estimat (2)"/>
      <sheetName val="P&amp;l ifrs estim end 2011"/>
      <sheetName val="P&amp;l ifrs estimat"/>
      <sheetName val="compare pl 2013aug"/>
      <sheetName val="P&amp;l ifrs2012"/>
      <sheetName val="Sheet2"/>
      <sheetName val="PL BOA short"/>
      <sheetName val="PL IFRS short"/>
      <sheetName val="monthly profit usd ifrs"/>
      <sheetName val="monthly profit ifrs"/>
      <sheetName val="monthly profit usd"/>
      <sheetName val="monthly profit"/>
      <sheetName val="Comparison"/>
      <sheetName val="P&amp;l (3)"/>
      <sheetName val="Estim budget"/>
      <sheetName val="Trial"/>
      <sheetName val="BSH cash omar (2)"/>
      <sheetName val="BSH cash omar"/>
      <sheetName val="BSH (2)"/>
      <sheetName val="BSH Ifrs"/>
      <sheetName val="Sheet1"/>
      <sheetName val="kharafi fig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0">
          <cell r="I10">
            <v>573727126.82000005</v>
          </cell>
        </row>
        <row r="44">
          <cell r="I44">
            <v>1083409077.3574972</v>
          </cell>
        </row>
      </sheetData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95"/>
  <sheetViews>
    <sheetView tabSelected="1" topLeftCell="A37" zoomScale="70" zoomScaleNormal="70" workbookViewId="0">
      <pane xSplit="3" topLeftCell="D1" activePane="topRight" state="frozen"/>
      <selection activeCell="A6" sqref="A6"/>
      <selection pane="topRight" activeCell="H14" sqref="H14"/>
    </sheetView>
  </sheetViews>
  <sheetFormatPr defaultRowHeight="14.25"/>
  <cols>
    <col min="1" max="1" width="8.5703125" style="15" customWidth="1"/>
    <col min="2" max="2" width="7.28515625" style="15" customWidth="1"/>
    <col min="3" max="3" width="37.7109375" style="15" customWidth="1"/>
    <col min="4" max="4" width="25.5703125" style="30" bestFit="1" customWidth="1"/>
    <col min="5" max="5" width="10.140625" style="30" customWidth="1"/>
    <col min="6" max="6" width="23.28515625" style="30" bestFit="1" customWidth="1"/>
    <col min="7" max="7" width="9.85546875" style="30" customWidth="1"/>
    <col min="8" max="8" width="23.5703125" style="15" bestFit="1" customWidth="1"/>
    <col min="9" max="9" width="13.140625" style="15" customWidth="1"/>
    <col min="10" max="10" width="23.28515625" style="15" bestFit="1" customWidth="1"/>
    <col min="11" max="11" width="11" style="15" customWidth="1"/>
    <col min="12" max="12" width="24.28515625" style="15" customWidth="1"/>
    <col min="13" max="13" width="12.7109375" style="15" customWidth="1"/>
    <col min="14" max="14" width="25.5703125" style="15" bestFit="1" customWidth="1"/>
    <col min="15" max="15" width="9.28515625" style="15" customWidth="1"/>
    <col min="16" max="16" width="23.28515625" style="15" bestFit="1" customWidth="1"/>
    <col min="17" max="17" width="8.85546875" style="15" customWidth="1"/>
    <col min="18" max="18" width="26.7109375" style="15" customWidth="1"/>
    <col min="19" max="19" width="12.28515625" style="15" customWidth="1"/>
    <col min="20" max="20" width="20.7109375" style="15" customWidth="1"/>
    <col min="21" max="21" width="9.140625" style="15"/>
    <col min="22" max="22" width="20" style="15" customWidth="1"/>
    <col min="23" max="23" width="20.7109375" style="15" customWidth="1"/>
    <col min="24" max="24" width="32.5703125" style="15" customWidth="1"/>
    <col min="25" max="16384" width="9.140625" style="15"/>
  </cols>
  <sheetData>
    <row r="1" spans="1:56"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</row>
    <row r="2" spans="1:56"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</row>
    <row r="3" spans="1:56"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</row>
    <row r="4" spans="1:56"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</row>
    <row r="5" spans="1:56"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</row>
    <row r="6" spans="1:56">
      <c r="B6" s="5" t="s">
        <v>0</v>
      </c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</row>
    <row r="7" spans="1:56">
      <c r="B7" s="5" t="s">
        <v>1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</row>
    <row r="8" spans="1:56">
      <c r="N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</row>
    <row r="9" spans="1:56">
      <c r="A9" s="5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</row>
    <row r="10" spans="1:56" ht="19.5">
      <c r="A10" s="15" t="s">
        <v>2</v>
      </c>
      <c r="B10" s="92" t="s">
        <v>47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7"/>
      <c r="S10" s="7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</row>
    <row r="11" spans="1:56" ht="20.25" thickBot="1">
      <c r="B11" s="93" t="s">
        <v>52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81"/>
      <c r="S11" s="81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</row>
    <row r="12" spans="1:56" ht="17.25" thickTop="1">
      <c r="A12" s="6"/>
      <c r="B12" s="31"/>
      <c r="C12" s="31"/>
      <c r="D12" s="94" t="s">
        <v>3</v>
      </c>
      <c r="E12" s="94"/>
      <c r="F12" s="94"/>
      <c r="G12" s="94"/>
      <c r="H12" s="94"/>
      <c r="I12" s="94"/>
      <c r="J12" s="94"/>
      <c r="K12" s="94"/>
      <c r="L12" s="95" t="s">
        <v>4</v>
      </c>
      <c r="M12" s="95"/>
      <c r="N12" s="95"/>
      <c r="O12" s="95"/>
      <c r="P12" s="95"/>
      <c r="Q12" s="95"/>
      <c r="R12" s="105" t="s">
        <v>51</v>
      </c>
      <c r="S12" s="106"/>
      <c r="T12" s="56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</row>
    <row r="13" spans="1:56" ht="16.5">
      <c r="A13" s="54"/>
      <c r="B13" s="55" t="s">
        <v>5</v>
      </c>
      <c r="C13" s="55" t="s">
        <v>6</v>
      </c>
      <c r="D13" s="97" t="s">
        <v>7</v>
      </c>
      <c r="E13" s="97"/>
      <c r="F13" s="97" t="s">
        <v>8</v>
      </c>
      <c r="G13" s="97"/>
      <c r="H13" s="98" t="s">
        <v>9</v>
      </c>
      <c r="I13" s="98"/>
      <c r="J13" s="98" t="s">
        <v>10</v>
      </c>
      <c r="K13" s="98"/>
      <c r="L13" s="108" t="s">
        <v>11</v>
      </c>
      <c r="M13" s="108"/>
      <c r="N13" s="98" t="s">
        <v>12</v>
      </c>
      <c r="O13" s="98"/>
      <c r="P13" s="107" t="s">
        <v>13</v>
      </c>
      <c r="Q13" s="107"/>
      <c r="R13" s="86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</row>
    <row r="14" spans="1:56" ht="15" thickBot="1">
      <c r="A14" s="7"/>
      <c r="B14" s="33"/>
      <c r="C14" s="33"/>
      <c r="D14" s="34" t="s">
        <v>14</v>
      </c>
      <c r="E14" s="34" t="s">
        <v>15</v>
      </c>
      <c r="F14" s="34" t="s">
        <v>14</v>
      </c>
      <c r="G14" s="34" t="s">
        <v>36</v>
      </c>
      <c r="H14" s="24" t="s">
        <v>14</v>
      </c>
      <c r="I14" s="24" t="s">
        <v>16</v>
      </c>
      <c r="J14" s="24" t="s">
        <v>14</v>
      </c>
      <c r="K14" s="24" t="s">
        <v>16</v>
      </c>
      <c r="L14" s="24" t="s">
        <v>14</v>
      </c>
      <c r="M14" s="35" t="s">
        <v>16</v>
      </c>
      <c r="N14" s="36" t="s">
        <v>14</v>
      </c>
      <c r="O14" s="35" t="s">
        <v>16</v>
      </c>
      <c r="P14" s="24" t="s">
        <v>14</v>
      </c>
      <c r="Q14" s="24" t="s">
        <v>16</v>
      </c>
      <c r="R14" s="24" t="s">
        <v>14</v>
      </c>
      <c r="S14" s="87" t="s">
        <v>16</v>
      </c>
      <c r="T14" s="14"/>
      <c r="U14" s="14"/>
      <c r="V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</row>
    <row r="15" spans="1:56" ht="16.5" customHeight="1" thickTop="1">
      <c r="B15" s="37">
        <v>1</v>
      </c>
      <c r="C15" s="1" t="s">
        <v>45</v>
      </c>
      <c r="D15" s="9">
        <v>73426183418.50975</v>
      </c>
      <c r="E15" s="11">
        <f>D15/$D$31</f>
        <v>5.2335644629859089E-2</v>
      </c>
      <c r="F15" s="10">
        <v>36790303870.460121</v>
      </c>
      <c r="G15" s="11">
        <f>F15/$F$31</f>
        <v>6.1347930978625363E-2</v>
      </c>
      <c r="H15" s="10">
        <v>19112280836.946705</v>
      </c>
      <c r="I15" s="11">
        <f>H15/$H$31</f>
        <v>4.5401118364358187E-2</v>
      </c>
      <c r="J15" s="9">
        <v>7593823349.382</v>
      </c>
      <c r="K15" s="11">
        <f>J15/$J$31</f>
        <v>3.0578570254656306E-2</v>
      </c>
      <c r="L15" s="9">
        <v>61961582150.6511</v>
      </c>
      <c r="M15" s="11">
        <f>L15/$L$31</f>
        <v>5.037903712824799E-2</v>
      </c>
      <c r="N15" s="10">
        <v>58063509567.529785</v>
      </c>
      <c r="O15" s="11">
        <f>N15/$N$31</f>
        <v>5.1328792824103221E-2</v>
      </c>
      <c r="P15" s="9">
        <v>11464601267.871197</v>
      </c>
      <c r="Q15" s="12">
        <f>P15/$P$31</f>
        <v>6.6239467759202655E-2</v>
      </c>
      <c r="R15" s="82">
        <f>L15+P15</f>
        <v>73426183418.522293</v>
      </c>
      <c r="S15" s="88">
        <f>R15/$R$31</f>
        <v>5.233564464933093E-2</v>
      </c>
      <c r="T15" s="14"/>
      <c r="U15" s="14"/>
      <c r="V15" s="14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</row>
    <row r="16" spans="1:56" ht="16.5" customHeight="1">
      <c r="B16" s="37">
        <v>2</v>
      </c>
      <c r="C16" s="1" t="s">
        <v>50</v>
      </c>
      <c r="D16" s="9">
        <v>34982940939.840897</v>
      </c>
      <c r="E16" s="11">
        <f t="shared" ref="E16:E30" si="0">D16/$D$31</f>
        <v>2.4934630671180007E-2</v>
      </c>
      <c r="F16" s="9">
        <v>10100752973.182894</v>
      </c>
      <c r="G16" s="11">
        <f t="shared" ref="G16:G30" si="1">F16/$F$31</f>
        <v>1.6843032838565659E-2</v>
      </c>
      <c r="H16" s="9">
        <v>16670912797.948166</v>
      </c>
      <c r="I16" s="11">
        <f t="shared" ref="I16:I30" si="2">H16/$H$31</f>
        <v>3.9601661970055796E-2</v>
      </c>
      <c r="J16" s="9">
        <v>0</v>
      </c>
      <c r="K16" s="11">
        <f t="shared" ref="K16:K30" si="3">J16/$J$31</f>
        <v>0</v>
      </c>
      <c r="L16" s="9">
        <f>34982940430.0893-P16</f>
        <v>30992402256.437393</v>
      </c>
      <c r="M16" s="11">
        <f t="shared" ref="M16:M30" si="4">L16/$L$31</f>
        <v>2.5198959254694391E-2</v>
      </c>
      <c r="N16" s="9">
        <v>29522464679.260395</v>
      </c>
      <c r="O16" s="11">
        <f t="shared" ref="O16:O30" si="5">N16/$N$31</f>
        <v>2.6098189456086128E-2</v>
      </c>
      <c r="P16" s="17">
        <v>3990538173.6519084</v>
      </c>
      <c r="Q16" s="12">
        <f t="shared" ref="Q16:Q30" si="6">P16/$P$31</f>
        <v>2.3056285911683114E-2</v>
      </c>
      <c r="R16" s="83">
        <f t="shared" ref="R16:R30" si="7">L16+P16</f>
        <v>34982940430.089302</v>
      </c>
      <c r="S16" s="88">
        <f t="shared" ref="S16:S30" si="8">R16/$R$31</f>
        <v>2.4934630317119535E-2</v>
      </c>
      <c r="T16" s="26"/>
      <c r="U16" s="14"/>
      <c r="V16" s="14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</row>
    <row r="17" spans="1:56" ht="16.5" customHeight="1">
      <c r="B17" s="37">
        <v>3</v>
      </c>
      <c r="C17" s="1" t="s">
        <v>17</v>
      </c>
      <c r="D17" s="9">
        <v>374993329721.15259</v>
      </c>
      <c r="E17" s="11">
        <f t="shared" si="0"/>
        <v>0.26728227900657153</v>
      </c>
      <c r="F17" s="9">
        <v>129164949041.94398</v>
      </c>
      <c r="G17" s="11">
        <f t="shared" si="1"/>
        <v>0.2153829010650066</v>
      </c>
      <c r="H17" s="9">
        <v>144085699400.30862</v>
      </c>
      <c r="I17" s="11">
        <f t="shared" si="2"/>
        <v>0.34227478912086828</v>
      </c>
      <c r="J17" s="9">
        <v>68829368858.619995</v>
      </c>
      <c r="K17" s="11">
        <f t="shared" si="3"/>
        <v>0.27715994886795059</v>
      </c>
      <c r="L17" s="9">
        <v>330130037887.1424</v>
      </c>
      <c r="M17" s="11">
        <f t="shared" si="4"/>
        <v>0.26841847574887168</v>
      </c>
      <c r="N17" s="9">
        <v>293468890148.15997</v>
      </c>
      <c r="O17" s="11">
        <f t="shared" si="5"/>
        <v>0.25942978602103223</v>
      </c>
      <c r="P17" s="17">
        <v>44863291834.010193</v>
      </c>
      <c r="Q17" s="12">
        <f t="shared" si="6"/>
        <v>0.25920836700519823</v>
      </c>
      <c r="R17" s="83">
        <f t="shared" si="7"/>
        <v>374993329721.15259</v>
      </c>
      <c r="S17" s="88">
        <f t="shared" si="8"/>
        <v>0.26728227910597008</v>
      </c>
      <c r="T17" s="26"/>
      <c r="U17" s="14"/>
      <c r="V17" s="14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</row>
    <row r="18" spans="1:56" ht="16.5" customHeight="1">
      <c r="B18" s="37">
        <v>4</v>
      </c>
      <c r="C18" s="1" t="s">
        <v>18</v>
      </c>
      <c r="D18" s="9">
        <v>158577425634.996</v>
      </c>
      <c r="E18" s="11">
        <f t="shared" si="0"/>
        <v>0.11302850574498099</v>
      </c>
      <c r="F18" s="9">
        <v>94225919573.184067</v>
      </c>
      <c r="G18" s="11">
        <f t="shared" si="1"/>
        <v>0.15712197514667892</v>
      </c>
      <c r="H18" s="9">
        <v>21846658198.294106</v>
      </c>
      <c r="I18" s="11">
        <f t="shared" si="2"/>
        <v>5.189661679777214E-2</v>
      </c>
      <c r="J18" s="9">
        <v>18525679148.512169</v>
      </c>
      <c r="K18" s="11">
        <f t="shared" si="3"/>
        <v>7.4598625131845175E-2</v>
      </c>
      <c r="L18" s="9">
        <v>145859017491.86008</v>
      </c>
      <c r="M18" s="11">
        <f t="shared" si="4"/>
        <v>0.11859343487785642</v>
      </c>
      <c r="N18" s="9">
        <v>135528325110.63895</v>
      </c>
      <c r="O18" s="11">
        <f t="shared" si="5"/>
        <v>0.11980855744365652</v>
      </c>
      <c r="P18" s="17">
        <v>12718408143.525248</v>
      </c>
      <c r="Q18" s="12">
        <f t="shared" si="6"/>
        <v>7.3483635975405664E-2</v>
      </c>
      <c r="R18" s="83">
        <f t="shared" si="7"/>
        <v>158577425635.38531</v>
      </c>
      <c r="S18" s="88">
        <f t="shared" si="8"/>
        <v>0.11302850578729222</v>
      </c>
      <c r="T18" s="66"/>
      <c r="U18" s="14"/>
      <c r="V18" s="14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</row>
    <row r="19" spans="1:56" ht="16.5" customHeight="1">
      <c r="B19" s="37">
        <v>5</v>
      </c>
      <c r="C19" s="1" t="s">
        <v>19</v>
      </c>
      <c r="D19" s="9">
        <v>2020957158.342</v>
      </c>
      <c r="E19" s="11">
        <f t="shared" si="0"/>
        <v>1.4404683823522014E-3</v>
      </c>
      <c r="F19" s="9">
        <v>297705870</v>
      </c>
      <c r="G19" s="11">
        <f t="shared" si="1"/>
        <v>4.9642534155190708E-4</v>
      </c>
      <c r="H19" s="9">
        <v>93759250.540000007</v>
      </c>
      <c r="I19" s="11">
        <f t="shared" si="2"/>
        <v>2.2272458571721672E-4</v>
      </c>
      <c r="J19" s="9">
        <v>1480836543.5</v>
      </c>
      <c r="K19" s="11">
        <f t="shared" si="3"/>
        <v>5.9629862583993722E-3</v>
      </c>
      <c r="L19" s="9">
        <f>2020957158.342-P19</f>
        <v>965387047.27450275</v>
      </c>
      <c r="M19" s="11">
        <f t="shared" si="4"/>
        <v>7.8492621088212169E-4</v>
      </c>
      <c r="N19" s="71">
        <v>559992779.18999994</v>
      </c>
      <c r="O19" s="11">
        <f t="shared" si="5"/>
        <v>4.9503988925449552E-4</v>
      </c>
      <c r="P19" s="17">
        <v>1055570111.0674973</v>
      </c>
      <c r="Q19" s="12">
        <f t="shared" si="6"/>
        <v>6.09880803579108E-3</v>
      </c>
      <c r="R19" s="83">
        <f t="shared" si="7"/>
        <v>2020957158.342</v>
      </c>
      <c r="S19" s="88">
        <f t="shared" si="8"/>
        <v>1.4404683828878916E-3</v>
      </c>
      <c r="T19" s="14"/>
      <c r="U19" s="14"/>
      <c r="V19" s="14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</row>
    <row r="20" spans="1:56" ht="16.5" customHeight="1">
      <c r="B20" s="37">
        <v>6</v>
      </c>
      <c r="C20" s="1" t="s">
        <v>48</v>
      </c>
      <c r="D20" s="9">
        <v>18743945953.105251</v>
      </c>
      <c r="E20" s="11">
        <f t="shared" si="0"/>
        <v>1.3360036552243174E-2</v>
      </c>
      <c r="F20" s="9">
        <v>6336736030.8800602</v>
      </c>
      <c r="G20" s="11">
        <f t="shared" si="1"/>
        <v>1.0566524430485398E-2</v>
      </c>
      <c r="H20" s="9">
        <v>7330152241.1551876</v>
      </c>
      <c r="I20" s="11">
        <f t="shared" si="2"/>
        <v>1.7412736468695504E-2</v>
      </c>
      <c r="J20" s="9">
        <v>2312073169.1599998</v>
      </c>
      <c r="K20" s="11">
        <f t="shared" si="3"/>
        <v>9.3101838934426372E-3</v>
      </c>
      <c r="L20" s="9">
        <v>16383330714.740194</v>
      </c>
      <c r="M20" s="11">
        <f t="shared" si="4"/>
        <v>1.3320777128567702E-2</v>
      </c>
      <c r="N20" s="9">
        <v>16123712979.73</v>
      </c>
      <c r="O20" s="11">
        <f t="shared" si="5"/>
        <v>1.4253542874967393E-2</v>
      </c>
      <c r="P20" s="17">
        <v>2360615238.3644233</v>
      </c>
      <c r="Q20" s="12">
        <f t="shared" si="6"/>
        <v>1.3639017469515319E-2</v>
      </c>
      <c r="R20" s="83">
        <f t="shared" si="7"/>
        <v>18743945953.104618</v>
      </c>
      <c r="S20" s="88">
        <f t="shared" si="8"/>
        <v>1.3360036557211134E-2</v>
      </c>
      <c r="T20" s="14"/>
      <c r="U20" s="14"/>
      <c r="V20" s="14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</row>
    <row r="21" spans="1:56" ht="16.5" customHeight="1">
      <c r="B21" s="37">
        <v>7</v>
      </c>
      <c r="C21" s="1" t="s">
        <v>21</v>
      </c>
      <c r="D21" s="9">
        <v>9628383803.4949932</v>
      </c>
      <c r="E21" s="11">
        <f t="shared" si="0"/>
        <v>6.8627790474613806E-3</v>
      </c>
      <c r="F21" s="72">
        <v>4150786234.9803996</v>
      </c>
      <c r="G21" s="11">
        <f t="shared" si="1"/>
        <v>6.9214472472749677E-3</v>
      </c>
      <c r="H21" s="9">
        <v>3276124616.6905003</v>
      </c>
      <c r="I21" s="11">
        <f t="shared" si="2"/>
        <v>7.7824160688984003E-3</v>
      </c>
      <c r="J21" s="9">
        <v>368335743.81999999</v>
      </c>
      <c r="K21" s="11">
        <f t="shared" si="3"/>
        <v>1.4832028480906889E-3</v>
      </c>
      <c r="L21" s="9">
        <v>8160767280.5357018</v>
      </c>
      <c r="M21" s="11">
        <f t="shared" si="4"/>
        <v>6.6352662980988658E-3</v>
      </c>
      <c r="N21" s="9">
        <v>7388644960.553401</v>
      </c>
      <c r="O21" s="11">
        <f t="shared" si="5"/>
        <v>6.5316449049642664E-3</v>
      </c>
      <c r="P21" s="17">
        <v>1467616522.9560938</v>
      </c>
      <c r="Q21" s="12">
        <f t="shared" si="6"/>
        <v>8.4795044401290796E-3</v>
      </c>
      <c r="R21" s="83">
        <f t="shared" si="7"/>
        <v>9628383803.4917946</v>
      </c>
      <c r="S21" s="88">
        <f t="shared" si="8"/>
        <v>6.8627790500112732E-3</v>
      </c>
      <c r="T21" s="14"/>
      <c r="U21" s="14"/>
      <c r="V21" s="14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</row>
    <row r="22" spans="1:56" ht="16.5" customHeight="1">
      <c r="B22" s="37">
        <v>8</v>
      </c>
      <c r="C22" s="1" t="s">
        <v>20</v>
      </c>
      <c r="D22" s="9">
        <v>156160753846.26736</v>
      </c>
      <c r="E22" s="11">
        <f t="shared" si="0"/>
        <v>0.11130598565700343</v>
      </c>
      <c r="F22" s="9">
        <v>44874971440.568718</v>
      </c>
      <c r="G22" s="11">
        <f t="shared" si="1"/>
        <v>7.4829135967377475E-2</v>
      </c>
      <c r="H22" s="9">
        <v>56207369189.089996</v>
      </c>
      <c r="I22" s="11">
        <f t="shared" si="2"/>
        <v>0.13352029740845581</v>
      </c>
      <c r="J22" s="9">
        <v>45486007947.43</v>
      </c>
      <c r="K22" s="11">
        <f t="shared" si="3"/>
        <v>0.18316163355808604</v>
      </c>
      <c r="L22" s="9">
        <v>137056467244.7083</v>
      </c>
      <c r="M22" s="11">
        <f t="shared" si="4"/>
        <v>0.11143635479158125</v>
      </c>
      <c r="N22" s="9">
        <v>123764983602.28026</v>
      </c>
      <c r="O22" s="11">
        <f t="shared" si="5"/>
        <v>0.10940963178967966</v>
      </c>
      <c r="P22" s="17">
        <v>19104286601.559067</v>
      </c>
      <c r="Q22" s="12">
        <f t="shared" si="6"/>
        <v>0.11037957159076284</v>
      </c>
      <c r="R22" s="83">
        <f t="shared" si="7"/>
        <v>156160753846.26736</v>
      </c>
      <c r="S22" s="88">
        <f t="shared" si="8"/>
        <v>0.11130598569839659</v>
      </c>
      <c r="T22" s="14"/>
      <c r="U22" s="14"/>
      <c r="V22" s="14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</row>
    <row r="23" spans="1:56" ht="16.5" customHeight="1">
      <c r="B23" s="37">
        <v>9</v>
      </c>
      <c r="C23" s="1" t="s">
        <v>46</v>
      </c>
      <c r="D23" s="9">
        <v>39880631339.629097</v>
      </c>
      <c r="E23" s="11">
        <f t="shared" si="0"/>
        <v>2.8425535037125464E-2</v>
      </c>
      <c r="F23" s="9">
        <v>28873226381.904202</v>
      </c>
      <c r="G23" s="11">
        <f t="shared" si="1"/>
        <v>4.8146182903085949E-2</v>
      </c>
      <c r="H23" s="9">
        <v>4946356673.2437</v>
      </c>
      <c r="I23" s="11">
        <f t="shared" si="2"/>
        <v>1.1750043163877377E-2</v>
      </c>
      <c r="J23" s="9">
        <v>4550520211.9741802</v>
      </c>
      <c r="K23" s="11">
        <f t="shared" si="3"/>
        <v>1.8323892405057083E-2</v>
      </c>
      <c r="L23" s="9">
        <f>39880631339.6291-P23</f>
        <v>31464525043.965786</v>
      </c>
      <c r="M23" s="11">
        <f t="shared" si="4"/>
        <v>2.5582827623067468E-2</v>
      </c>
      <c r="N23" s="9">
        <v>28925804160.200001</v>
      </c>
      <c r="O23" s="11">
        <f t="shared" si="5"/>
        <v>2.5570734874072722E-2</v>
      </c>
      <c r="P23" s="9">
        <v>8416106295.6633101</v>
      </c>
      <c r="Q23" s="12">
        <f t="shared" si="6"/>
        <v>4.8626061090489864E-2</v>
      </c>
      <c r="R23" s="83">
        <f t="shared" si="7"/>
        <v>39880631339.629097</v>
      </c>
      <c r="S23" s="88">
        <f t="shared" si="8"/>
        <v>2.8425535047696526E-2</v>
      </c>
      <c r="T23" s="14"/>
      <c r="U23" s="14"/>
      <c r="V23" s="14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</row>
    <row r="24" spans="1:56" ht="16.5" customHeight="1">
      <c r="B24" s="37">
        <v>10</v>
      </c>
      <c r="C24" s="1" t="s">
        <v>22</v>
      </c>
      <c r="D24" s="9">
        <v>32887090244.294201</v>
      </c>
      <c r="E24" s="11">
        <f t="shared" si="0"/>
        <v>2.3440780765156918E-2</v>
      </c>
      <c r="F24" s="9">
        <v>19320244805.176117</v>
      </c>
      <c r="G24" s="11">
        <f t="shared" si="1"/>
        <v>3.2216560346210212E-2</v>
      </c>
      <c r="H24" s="9">
        <v>2678271557.2589631</v>
      </c>
      <c r="I24" s="11">
        <f t="shared" si="2"/>
        <v>6.3622194033453646E-3</v>
      </c>
      <c r="J24" s="9">
        <v>4100198514.6072574</v>
      </c>
      <c r="K24" s="11">
        <f t="shared" si="3"/>
        <v>1.6510551084541487E-2</v>
      </c>
      <c r="L24" s="9">
        <v>28159324874.338058</v>
      </c>
      <c r="M24" s="11">
        <f t="shared" si="4"/>
        <v>2.2895472066892131E-2</v>
      </c>
      <c r="N24" s="9">
        <v>27102916593.63723</v>
      </c>
      <c r="O24" s="11">
        <f t="shared" si="5"/>
        <v>2.3959281847160646E-2</v>
      </c>
      <c r="P24" s="17">
        <v>4727765369.9561424</v>
      </c>
      <c r="Q24" s="12">
        <f t="shared" si="6"/>
        <v>2.7315791843010577E-2</v>
      </c>
      <c r="R24" s="83">
        <f t="shared" si="7"/>
        <v>32887090244.294201</v>
      </c>
      <c r="S24" s="88">
        <f t="shared" si="8"/>
        <v>2.3440780773874216E-2</v>
      </c>
      <c r="T24" s="13"/>
      <c r="U24" s="14"/>
      <c r="V24" s="14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</row>
    <row r="25" spans="1:56" ht="16.5" customHeight="1">
      <c r="B25" s="37">
        <v>11</v>
      </c>
      <c r="C25" s="1" t="s">
        <v>49</v>
      </c>
      <c r="D25" s="9">
        <v>263650073870.30481</v>
      </c>
      <c r="E25" s="11">
        <f t="shared" si="0"/>
        <v>0.18792065623329138</v>
      </c>
      <c r="F25" s="9">
        <v>109237062667.05603</v>
      </c>
      <c r="G25" s="11">
        <f t="shared" si="1"/>
        <v>0.1821530967616472</v>
      </c>
      <c r="H25" s="9">
        <v>87105732369.740005</v>
      </c>
      <c r="I25" s="11">
        <f t="shared" si="2"/>
        <v>0.20691918977496868</v>
      </c>
      <c r="J25" s="9">
        <v>66743692683.919998</v>
      </c>
      <c r="K25" s="11">
        <f t="shared" si="3"/>
        <v>0.2687614133079001</v>
      </c>
      <c r="L25" s="9">
        <v>236244715087.42773</v>
      </c>
      <c r="M25" s="11">
        <f t="shared" si="4"/>
        <v>0.19208323705815547</v>
      </c>
      <c r="N25" s="9">
        <v>222840655474.12408</v>
      </c>
      <c r="O25" s="11">
        <f t="shared" si="5"/>
        <v>0.19699363546593304</v>
      </c>
      <c r="P25" s="17">
        <v>27405358782.877083</v>
      </c>
      <c r="Q25" s="12">
        <f t="shared" si="6"/>
        <v>0.15834099565373239</v>
      </c>
      <c r="R25" s="83">
        <f t="shared" si="7"/>
        <v>263650073870.30481</v>
      </c>
      <c r="S25" s="88">
        <f t="shared" si="8"/>
        <v>0.18792065630317645</v>
      </c>
      <c r="T25" s="14"/>
      <c r="U25" s="14"/>
      <c r="V25" s="14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</row>
    <row r="26" spans="1:56" ht="16.5" customHeight="1">
      <c r="B26" s="37">
        <v>12</v>
      </c>
      <c r="C26" s="1" t="s">
        <v>44</v>
      </c>
      <c r="D26" s="9">
        <v>79375437577.318619</v>
      </c>
      <c r="E26" s="11">
        <f t="shared" si="0"/>
        <v>5.6576067282545175E-2</v>
      </c>
      <c r="F26" s="9">
        <v>47339166015.472694</v>
      </c>
      <c r="G26" s="11">
        <f t="shared" si="1"/>
        <v>7.8938187070390867E-2</v>
      </c>
      <c r="H26" s="9">
        <v>20346135391.797958</v>
      </c>
      <c r="I26" s="11">
        <f t="shared" si="2"/>
        <v>4.8332133096043846E-2</v>
      </c>
      <c r="J26" s="9">
        <v>1332069800.3450007</v>
      </c>
      <c r="K26" s="11">
        <f t="shared" si="3"/>
        <v>5.3639369919331239E-3</v>
      </c>
      <c r="L26" s="9">
        <f>79375437577.3186-P26</f>
        <v>70567683414.443954</v>
      </c>
      <c r="M26" s="11">
        <f t="shared" si="4"/>
        <v>5.7376390650369542E-2</v>
      </c>
      <c r="N26" s="9">
        <v>62335751379.217712</v>
      </c>
      <c r="O26" s="11">
        <f t="shared" si="5"/>
        <v>5.5105502438797811E-2</v>
      </c>
      <c r="P26" s="9">
        <v>8807754162.8746452</v>
      </c>
      <c r="Q26" s="12">
        <f t="shared" si="6"/>
        <v>5.0888900038566325E-2</v>
      </c>
      <c r="R26" s="83">
        <f t="shared" si="7"/>
        <v>79375437577.318604</v>
      </c>
      <c r="S26" s="88">
        <f t="shared" si="8"/>
        <v>5.6576067303585019E-2</v>
      </c>
      <c r="T26" s="14"/>
      <c r="U26" s="14"/>
      <c r="V26" s="14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</row>
    <row r="27" spans="1:56" ht="16.5" customHeight="1">
      <c r="B27" s="37">
        <v>13</v>
      </c>
      <c r="C27" s="1" t="s">
        <v>23</v>
      </c>
      <c r="D27" s="9">
        <v>81295568548.041107</v>
      </c>
      <c r="E27" s="11">
        <f t="shared" si="0"/>
        <v>5.7944670244703032E-2</v>
      </c>
      <c r="F27" s="9">
        <v>34252543676.587902</v>
      </c>
      <c r="G27" s="11">
        <f t="shared" si="1"/>
        <v>5.7116209007473599E-2</v>
      </c>
      <c r="H27" s="9">
        <v>22461609048.401405</v>
      </c>
      <c r="I27" s="11">
        <f t="shared" si="2"/>
        <v>5.3357429171354054E-2</v>
      </c>
      <c r="J27" s="9">
        <v>14908490427.662956</v>
      </c>
      <c r="K27" s="11">
        <f t="shared" si="3"/>
        <v>6.0033042771565549E-2</v>
      </c>
      <c r="L27" s="9">
        <v>66281344521.35981</v>
      </c>
      <c r="M27" s="11">
        <f t="shared" si="4"/>
        <v>5.3891301684856896E-2</v>
      </c>
      <c r="N27" s="9">
        <v>63605008336.446007</v>
      </c>
      <c r="O27" s="11">
        <f t="shared" si="5"/>
        <v>5.6227539805870017E-2</v>
      </c>
      <c r="P27" s="17">
        <v>15014224014.3216</v>
      </c>
      <c r="Q27" s="12">
        <f t="shared" si="6"/>
        <v>8.6748259646257361E-2</v>
      </c>
      <c r="R27" s="83">
        <f t="shared" si="7"/>
        <v>81295568535.681412</v>
      </c>
      <c r="S27" s="88">
        <f t="shared" si="8"/>
        <v>5.7944670257442286E-2</v>
      </c>
      <c r="T27" s="26"/>
      <c r="U27" s="14"/>
      <c r="V27" s="14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</row>
    <row r="28" spans="1:56" ht="16.5" customHeight="1">
      <c r="B28" s="37">
        <v>14</v>
      </c>
      <c r="C28" s="1" t="s">
        <v>24</v>
      </c>
      <c r="D28" s="9">
        <v>40707931386.591904</v>
      </c>
      <c r="E28" s="11">
        <f t="shared" si="0"/>
        <v>2.9015205904441666E-2</v>
      </c>
      <c r="F28" s="9">
        <v>17642941699.1772</v>
      </c>
      <c r="G28" s="11">
        <f t="shared" si="1"/>
        <v>2.9419652890937037E-2</v>
      </c>
      <c r="H28" s="9">
        <v>14520247494.406378</v>
      </c>
      <c r="I28" s="11">
        <f t="shared" si="2"/>
        <v>3.4492768330346278E-2</v>
      </c>
      <c r="J28" s="9">
        <v>0</v>
      </c>
      <c r="K28" s="11">
        <f t="shared" si="3"/>
        <v>0</v>
      </c>
      <c r="L28" s="9">
        <v>36913947329.497398</v>
      </c>
      <c r="M28" s="11">
        <f t="shared" si="4"/>
        <v>3.0013583554747859E-2</v>
      </c>
      <c r="N28" s="9">
        <v>33581266610.800682</v>
      </c>
      <c r="O28" s="11">
        <f t="shared" si="5"/>
        <v>2.9686215826000999E-2</v>
      </c>
      <c r="P28" s="17">
        <v>3793984057.04743</v>
      </c>
      <c r="Q28" s="12">
        <f t="shared" si="6"/>
        <v>2.1920647631244388E-2</v>
      </c>
      <c r="R28" s="83">
        <f t="shared" si="7"/>
        <v>40707931386.54483</v>
      </c>
      <c r="S28" s="88">
        <f t="shared" si="8"/>
        <v>2.9015205915198464E-2</v>
      </c>
      <c r="T28" s="26"/>
      <c r="U28" s="14"/>
      <c r="V28" s="14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</row>
    <row r="29" spans="1:56" ht="16.5" customHeight="1">
      <c r="B29" s="37">
        <v>15</v>
      </c>
      <c r="C29" s="19" t="s">
        <v>25</v>
      </c>
      <c r="D29" s="18">
        <v>7005384343</v>
      </c>
      <c r="E29" s="11">
        <f t="shared" si="0"/>
        <v>4.9931957293915964E-3</v>
      </c>
      <c r="F29" s="9">
        <v>3031419571</v>
      </c>
      <c r="G29" s="11">
        <f t="shared" si="1"/>
        <v>5.0549003145984681E-3</v>
      </c>
      <c r="H29" s="9">
        <v>0</v>
      </c>
      <c r="I29" s="11">
        <f t="shared" si="2"/>
        <v>0</v>
      </c>
      <c r="J29" s="9">
        <v>2154359055</v>
      </c>
      <c r="K29" s="11">
        <f t="shared" si="3"/>
        <v>8.6751056333742201E-3</v>
      </c>
      <c r="L29" s="9">
        <f>5540610543+5811239</f>
        <v>5546421782</v>
      </c>
      <c r="M29" s="11">
        <f t="shared" si="4"/>
        <v>4.5096232082150788E-3</v>
      </c>
      <c r="N29" s="9">
        <v>5454240590</v>
      </c>
      <c r="O29" s="11">
        <f t="shared" si="5"/>
        <v>4.8216097742304438E-3</v>
      </c>
      <c r="P29" s="17">
        <v>1458962561.0000007</v>
      </c>
      <c r="Q29" s="12">
        <f t="shared" si="6"/>
        <v>8.4295041112396277E-3</v>
      </c>
      <c r="R29" s="83">
        <f>L29+P29</f>
        <v>7005384343.000001</v>
      </c>
      <c r="S29" s="88">
        <f t="shared" si="8"/>
        <v>4.9931957312484964E-3</v>
      </c>
      <c r="T29" s="14"/>
      <c r="U29" s="14"/>
      <c r="V29" s="14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</row>
    <row r="30" spans="1:56" ht="16.5" customHeight="1">
      <c r="B30" s="37">
        <v>16</v>
      </c>
      <c r="C30" s="27" t="s">
        <v>42</v>
      </c>
      <c r="D30" s="18">
        <v>29650090270.136272</v>
      </c>
      <c r="E30" s="11">
        <f t="shared" si="0"/>
        <v>2.1133559111693088E-2</v>
      </c>
      <c r="F30" s="9">
        <v>14060449624.88533</v>
      </c>
      <c r="G30" s="11">
        <f t="shared" si="1"/>
        <v>2.344583769009017E-2</v>
      </c>
      <c r="H30" s="9">
        <v>283669892.72877485</v>
      </c>
      <c r="I30" s="11">
        <f t="shared" si="2"/>
        <v>6.7385627524304311E-4</v>
      </c>
      <c r="J30" s="9">
        <v>9952622034.3578053</v>
      </c>
      <c r="K30" s="11">
        <f t="shared" si="3"/>
        <v>4.0076906993157545E-2</v>
      </c>
      <c r="L30" s="9">
        <f>29650090270.1452-P30</f>
        <v>23221072756.264668</v>
      </c>
      <c r="M30" s="11">
        <f t="shared" si="4"/>
        <v>1.8880332714895219E-2</v>
      </c>
      <c r="N30" s="9">
        <v>22941219231.634232</v>
      </c>
      <c r="O30" s="11">
        <f t="shared" si="5"/>
        <v>2.0280294764190271E-2</v>
      </c>
      <c r="P30" s="17">
        <v>6429017513.8805304</v>
      </c>
      <c r="Q30" s="12">
        <f t="shared" si="6"/>
        <v>3.7145181797771619E-2</v>
      </c>
      <c r="R30" s="84">
        <f t="shared" si="7"/>
        <v>29650090270.145199</v>
      </c>
      <c r="S30" s="90">
        <f t="shared" si="8"/>
        <v>2.1133559119558727E-2</v>
      </c>
      <c r="T30" s="26"/>
      <c r="U30" s="14"/>
      <c r="V30" s="14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</row>
    <row r="31" spans="1:56" s="5" customFormat="1" ht="18.75" customHeight="1" thickBot="1">
      <c r="A31" s="2"/>
      <c r="B31" s="3" t="s">
        <v>26</v>
      </c>
      <c r="C31" s="38"/>
      <c r="D31" s="4">
        <f>SUM(D15:D30)</f>
        <v>1402986128055.0247</v>
      </c>
      <c r="E31" s="70">
        <f t="shared" ref="E31:I31" si="9">SUM(E15:E30)</f>
        <v>0.99999999999999989</v>
      </c>
      <c r="F31" s="4">
        <f>SUM(F15:F30)</f>
        <v>599699179476.45984</v>
      </c>
      <c r="G31" s="70">
        <f t="shared" si="9"/>
        <v>0.99999999999999967</v>
      </c>
      <c r="H31" s="4">
        <f>SUM(H15:H30)</f>
        <v>420964978958.55048</v>
      </c>
      <c r="I31" s="70">
        <f t="shared" si="9"/>
        <v>1</v>
      </c>
      <c r="J31" s="4">
        <f t="shared" ref="J31:S31" si="10">SUM(J15:J30)</f>
        <v>248338077488.29138</v>
      </c>
      <c r="K31" s="70">
        <f t="shared" si="10"/>
        <v>1</v>
      </c>
      <c r="L31" s="4">
        <f t="shared" si="10"/>
        <v>1229908026882.647</v>
      </c>
      <c r="M31" s="70">
        <f t="shared" si="10"/>
        <v>1.0000000000000002</v>
      </c>
      <c r="N31" s="4">
        <f t="shared" si="10"/>
        <v>1131207386203.4028</v>
      </c>
      <c r="O31" s="70">
        <f t="shared" si="10"/>
        <v>0.99999999999999989</v>
      </c>
      <c r="P31" s="4">
        <f t="shared" si="10"/>
        <v>173078100650.62634</v>
      </c>
      <c r="Q31" s="70">
        <f t="shared" si="10"/>
        <v>1.0000000000000002</v>
      </c>
      <c r="R31" s="85">
        <f t="shared" si="10"/>
        <v>1402986127533.2737</v>
      </c>
      <c r="S31" s="89">
        <f t="shared" si="10"/>
        <v>0.99999999999999978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</row>
    <row r="32" spans="1:56" ht="18.75" customHeight="1" thickTop="1">
      <c r="A32" s="2"/>
      <c r="B32" s="14"/>
      <c r="C32" s="39"/>
      <c r="D32" s="16"/>
      <c r="E32" s="16"/>
      <c r="F32" s="40"/>
      <c r="G32" s="16"/>
      <c r="H32" s="16"/>
      <c r="I32" s="16"/>
      <c r="J32" s="16"/>
      <c r="K32" s="16"/>
      <c r="L32" s="41"/>
      <c r="M32" s="16"/>
      <c r="N32" s="16"/>
      <c r="O32" s="16"/>
      <c r="P32" s="16"/>
      <c r="Q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</row>
    <row r="33" spans="1:41" ht="15" thickBot="1">
      <c r="A33" s="2"/>
      <c r="D33" s="16"/>
      <c r="E33" s="16"/>
      <c r="F33" s="16"/>
      <c r="G33" s="16"/>
      <c r="H33" s="16"/>
      <c r="I33" s="16"/>
      <c r="J33" s="16"/>
      <c r="K33" s="16"/>
      <c r="L33" s="42"/>
      <c r="M33" s="16"/>
      <c r="N33" s="52">
        <f>N29+P29</f>
        <v>6913203151.000001</v>
      </c>
      <c r="O33" s="16"/>
      <c r="P33" s="16"/>
      <c r="Q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</row>
    <row r="34" spans="1:41" ht="18.75" thickTop="1">
      <c r="A34" s="2"/>
      <c r="B34" s="31"/>
      <c r="C34" s="31"/>
      <c r="D34" s="102" t="s">
        <v>27</v>
      </c>
      <c r="E34" s="103"/>
      <c r="F34" s="103"/>
      <c r="G34" s="103"/>
      <c r="H34" s="103"/>
      <c r="I34" s="104"/>
      <c r="J34" s="102" t="s">
        <v>28</v>
      </c>
      <c r="K34" s="103"/>
    </row>
    <row r="35" spans="1:41" ht="43.5" customHeight="1" thickBot="1">
      <c r="A35" s="2"/>
      <c r="B35" s="32" t="s">
        <v>5</v>
      </c>
      <c r="C35" s="32" t="s">
        <v>29</v>
      </c>
      <c r="D35" s="99" t="s">
        <v>30</v>
      </c>
      <c r="E35" s="100"/>
      <c r="F35" s="100"/>
      <c r="G35" s="101"/>
      <c r="H35" s="60" t="s">
        <v>43</v>
      </c>
      <c r="I35" s="59" t="s">
        <v>31</v>
      </c>
      <c r="J35" s="96" t="s">
        <v>32</v>
      </c>
      <c r="K35" s="96" t="s">
        <v>33</v>
      </c>
    </row>
    <row r="36" spans="1:41" ht="15.75" thickTop="1" thickBot="1">
      <c r="A36" s="2"/>
      <c r="B36" s="33"/>
      <c r="C36" s="33"/>
      <c r="D36" s="24" t="s">
        <v>34</v>
      </c>
      <c r="E36" s="35" t="s">
        <v>16</v>
      </c>
      <c r="F36" s="36" t="s">
        <v>35</v>
      </c>
      <c r="G36" s="35" t="s">
        <v>16</v>
      </c>
      <c r="H36" s="24" t="s">
        <v>36</v>
      </c>
      <c r="I36" s="25" t="s">
        <v>36</v>
      </c>
      <c r="J36" s="96"/>
      <c r="K36" s="96"/>
    </row>
    <row r="37" spans="1:41" ht="15.75" thickTop="1">
      <c r="A37" s="2"/>
      <c r="B37" s="37">
        <v>1</v>
      </c>
      <c r="C37" s="1" t="s">
        <v>45</v>
      </c>
      <c r="D37" s="18">
        <v>25589219.709439993</v>
      </c>
      <c r="E37" s="22">
        <f>D37/$D$53</f>
        <v>9.5329614949185831E-3</v>
      </c>
      <c r="F37" s="13">
        <v>-563174058.34067905</v>
      </c>
      <c r="G37" s="23"/>
      <c r="H37" s="28">
        <f>(D37*365/91)/D15</f>
        <v>1.3978403108512044E-3</v>
      </c>
      <c r="I37" s="61">
        <f>(D37/((P15-D37+F136)/2))*12/3</f>
        <v>9.0530072851071897E-3</v>
      </c>
      <c r="J37" s="62">
        <v>416</v>
      </c>
      <c r="K37" s="63">
        <v>35</v>
      </c>
      <c r="L37" s="68"/>
      <c r="M37" s="67"/>
    </row>
    <row r="38" spans="1:41" ht="15">
      <c r="A38" s="2"/>
      <c r="B38" s="37">
        <v>2</v>
      </c>
      <c r="C38" s="1" t="s">
        <v>50</v>
      </c>
      <c r="D38" s="18">
        <v>103904953.18235433</v>
      </c>
      <c r="E38" s="22">
        <f t="shared" ref="E38:E52" si="11">D38/$D$53</f>
        <v>3.8708562787996746E-2</v>
      </c>
      <c r="F38" s="13">
        <v>984229150.16729629</v>
      </c>
      <c r="G38" s="22"/>
      <c r="H38" s="28">
        <f t="shared" ref="H38:H52" si="12">(D38*365/91)/D16</f>
        <v>1.1913281565390493E-2</v>
      </c>
      <c r="I38" s="61">
        <f t="shared" ref="I38:I52" si="13">(D38/((P16-D38+F137)/2))*12/3</f>
        <v>0.10634353456037332</v>
      </c>
      <c r="J38" s="64">
        <v>244</v>
      </c>
      <c r="K38" s="65">
        <v>19</v>
      </c>
      <c r="L38" s="75"/>
      <c r="M38" s="74"/>
    </row>
    <row r="39" spans="1:41" ht="15">
      <c r="A39" s="2"/>
      <c r="B39" s="37">
        <v>3</v>
      </c>
      <c r="C39" s="1" t="s">
        <v>17</v>
      </c>
      <c r="D39" s="18">
        <v>1726396260.3285117</v>
      </c>
      <c r="E39" s="22">
        <f t="shared" si="11"/>
        <v>0.64314853135642203</v>
      </c>
      <c r="F39" s="13">
        <v>5413262708.5687876</v>
      </c>
      <c r="G39" s="22"/>
      <c r="H39" s="28">
        <f t="shared" si="12"/>
        <v>1.8465812269085769E-2</v>
      </c>
      <c r="I39" s="61">
        <f t="shared" si="13"/>
        <v>0.15826924095253236</v>
      </c>
      <c r="J39" s="64">
        <v>1305</v>
      </c>
      <c r="K39" s="65">
        <v>91</v>
      </c>
      <c r="L39" s="68"/>
      <c r="M39" s="67"/>
    </row>
    <row r="40" spans="1:41" ht="15">
      <c r="A40" s="2"/>
      <c r="B40" s="37">
        <v>4</v>
      </c>
      <c r="C40" s="1" t="s">
        <v>18</v>
      </c>
      <c r="D40" s="18">
        <v>15777746.381768513</v>
      </c>
      <c r="E40" s="22">
        <f t="shared" si="11"/>
        <v>5.87781301821031E-3</v>
      </c>
      <c r="F40" s="13">
        <v>177013447.20565093</v>
      </c>
      <c r="G40" s="22"/>
      <c r="H40" s="28">
        <f t="shared" si="12"/>
        <v>3.990755121798313E-4</v>
      </c>
      <c r="I40" s="61">
        <f t="shared" si="13"/>
        <v>5.0201960850161384E-3</v>
      </c>
      <c r="J40" s="64">
        <v>790</v>
      </c>
      <c r="K40" s="65">
        <v>57</v>
      </c>
      <c r="L40" s="68"/>
      <c r="M40" s="67"/>
    </row>
    <row r="41" spans="1:41" ht="15">
      <c r="A41" s="2"/>
      <c r="B41" s="37">
        <v>5</v>
      </c>
      <c r="C41" s="1" t="s">
        <v>19</v>
      </c>
      <c r="D41" s="18">
        <v>-27838966.290000044</v>
      </c>
      <c r="E41" s="22">
        <f t="shared" si="11"/>
        <v>-1.0371078005282199E-2</v>
      </c>
      <c r="F41" s="13">
        <v>-93370775.312740147</v>
      </c>
      <c r="G41" s="22"/>
      <c r="H41" s="28">
        <f t="shared" si="12"/>
        <v>-5.525193218746477E-2</v>
      </c>
      <c r="I41" s="61">
        <f t="shared" si="13"/>
        <v>-0.10278284305278679</v>
      </c>
      <c r="J41" s="64">
        <v>28</v>
      </c>
      <c r="K41" s="65">
        <v>2</v>
      </c>
      <c r="L41" s="69"/>
      <c r="M41" s="29"/>
    </row>
    <row r="42" spans="1:41" ht="15">
      <c r="A42" s="2"/>
      <c r="B42" s="37">
        <v>6</v>
      </c>
      <c r="C42" s="1" t="s">
        <v>48</v>
      </c>
      <c r="D42" s="18">
        <v>78137892.770000219</v>
      </c>
      <c r="E42" s="22">
        <f t="shared" si="11"/>
        <v>2.9109348840195278E-2</v>
      </c>
      <c r="F42" s="13">
        <v>267208061.77672049</v>
      </c>
      <c r="G42" s="22"/>
      <c r="H42" s="28">
        <f t="shared" si="12"/>
        <v>1.6720611018961398E-2</v>
      </c>
      <c r="I42" s="61">
        <f t="shared" si="13"/>
        <v>0.1354771299931706</v>
      </c>
      <c r="J42" s="64">
        <v>134</v>
      </c>
      <c r="K42" s="65">
        <v>9</v>
      </c>
      <c r="L42" s="68"/>
      <c r="M42" s="67"/>
    </row>
    <row r="43" spans="1:41" ht="15">
      <c r="A43" s="2"/>
      <c r="B43" s="37">
        <v>7</v>
      </c>
      <c r="C43" s="1" t="s">
        <v>21</v>
      </c>
      <c r="D43" s="18">
        <v>7290586.7700999491</v>
      </c>
      <c r="E43" s="22">
        <f t="shared" si="11"/>
        <v>2.7160219711227234E-3</v>
      </c>
      <c r="F43" s="13">
        <v>-32531952.903771676</v>
      </c>
      <c r="G43" s="22"/>
      <c r="H43" s="28">
        <f t="shared" si="12"/>
        <v>3.0371102788733953E-3</v>
      </c>
      <c r="I43" s="61">
        <f t="shared" si="13"/>
        <v>1.996975220369069E-2</v>
      </c>
      <c r="J43" s="64">
        <v>98</v>
      </c>
      <c r="K43" s="65">
        <v>6</v>
      </c>
      <c r="L43" s="68"/>
      <c r="M43" s="67"/>
    </row>
    <row r="44" spans="1:41" ht="15">
      <c r="A44" s="2"/>
      <c r="B44" s="37">
        <v>8</v>
      </c>
      <c r="C44" s="1" t="s">
        <v>20</v>
      </c>
      <c r="D44" s="18">
        <v>1143836939.7654262</v>
      </c>
      <c r="E44" s="22">
        <f t="shared" si="11"/>
        <v>0.42612293876341673</v>
      </c>
      <c r="F44" s="13">
        <v>1866319439.1860662</v>
      </c>
      <c r="G44" s="22"/>
      <c r="H44" s="28">
        <f t="shared" si="12"/>
        <v>2.9379452152741296E-2</v>
      </c>
      <c r="I44" s="61">
        <f t="shared" si="13"/>
        <v>0.25007650016629235</v>
      </c>
      <c r="J44" s="64">
        <v>569</v>
      </c>
      <c r="K44" s="65">
        <v>32</v>
      </c>
      <c r="L44" s="68"/>
      <c r="M44" s="67"/>
    </row>
    <row r="45" spans="1:41" ht="15">
      <c r="A45" s="2"/>
      <c r="B45" s="37">
        <v>9</v>
      </c>
      <c r="C45" s="1" t="s">
        <v>46</v>
      </c>
      <c r="D45" s="18">
        <v>17434948.041298017</v>
      </c>
      <c r="E45" s="22">
        <f t="shared" si="11"/>
        <v>6.4951839184953994E-3</v>
      </c>
      <c r="F45" s="13">
        <v>139851492.62909201</v>
      </c>
      <c r="G45" s="22"/>
      <c r="H45" s="28">
        <f t="shared" si="12"/>
        <v>1.7535175008957396E-3</v>
      </c>
      <c r="I45" s="61">
        <f t="shared" si="13"/>
        <v>8.304124995378576E-3</v>
      </c>
      <c r="J45" s="64">
        <v>309</v>
      </c>
      <c r="K45" s="65">
        <v>26</v>
      </c>
      <c r="L45" s="68"/>
      <c r="M45" s="67"/>
    </row>
    <row r="46" spans="1:41" ht="15">
      <c r="A46" s="2"/>
      <c r="B46" s="37">
        <v>10</v>
      </c>
      <c r="C46" s="1" t="s">
        <v>22</v>
      </c>
      <c r="D46" s="18">
        <v>22796748.952006653</v>
      </c>
      <c r="E46" s="22">
        <f t="shared" si="11"/>
        <v>8.4926595041362012E-3</v>
      </c>
      <c r="F46" s="13">
        <v>-111503294.58777137</v>
      </c>
      <c r="G46" s="22"/>
      <c r="H46" s="28">
        <f t="shared" si="12"/>
        <v>2.780346599639901E-3</v>
      </c>
      <c r="I46" s="61">
        <f t="shared" si="13"/>
        <v>1.9372458269525106E-2</v>
      </c>
      <c r="J46" s="64">
        <v>255</v>
      </c>
      <c r="K46" s="65">
        <v>18</v>
      </c>
      <c r="L46" s="68"/>
      <c r="M46" s="67"/>
    </row>
    <row r="47" spans="1:41" ht="15">
      <c r="A47" s="2"/>
      <c r="B47" s="37">
        <v>11</v>
      </c>
      <c r="C47" s="1" t="s">
        <v>49</v>
      </c>
      <c r="D47" s="18">
        <v>-541126652.53097153</v>
      </c>
      <c r="E47" s="22">
        <f t="shared" si="11"/>
        <v>-0.20159034159798656</v>
      </c>
      <c r="F47" s="13">
        <v>-2183642241.8485146</v>
      </c>
      <c r="G47" s="22"/>
      <c r="H47" s="28">
        <f t="shared" si="12"/>
        <v>-8.2323248576925811E-3</v>
      </c>
      <c r="I47" s="61">
        <f t="shared" si="13"/>
        <v>-7.7451836121813986E-2</v>
      </c>
      <c r="J47" s="64">
        <v>1384</v>
      </c>
      <c r="K47" s="65">
        <v>85</v>
      </c>
      <c r="L47" s="68"/>
      <c r="M47" s="67"/>
    </row>
    <row r="48" spans="1:41" ht="15">
      <c r="A48" s="2"/>
      <c r="B48" s="37">
        <v>12</v>
      </c>
      <c r="C48" s="1" t="s">
        <v>44</v>
      </c>
      <c r="D48" s="18">
        <v>-16858880.924639791</v>
      </c>
      <c r="E48" s="22">
        <f t="shared" si="11"/>
        <v>-6.2805769197690669E-3</v>
      </c>
      <c r="F48" s="13">
        <v>264194490.80041423</v>
      </c>
      <c r="G48" s="22"/>
      <c r="H48" s="28">
        <f t="shared" si="12"/>
        <v>-8.5191071936370608E-4</v>
      </c>
      <c r="I48" s="61">
        <f t="shared" si="13"/>
        <v>-7.6381023009244606E-3</v>
      </c>
      <c r="J48" s="64">
        <v>406</v>
      </c>
      <c r="K48" s="65">
        <v>37</v>
      </c>
      <c r="L48" s="68"/>
      <c r="M48" s="67"/>
    </row>
    <row r="49" spans="1:13" ht="15">
      <c r="A49" s="2"/>
      <c r="B49" s="37">
        <v>13</v>
      </c>
      <c r="C49" s="1" t="s">
        <v>23</v>
      </c>
      <c r="D49" s="18">
        <v>83790067.275699988</v>
      </c>
      <c r="E49" s="22">
        <f t="shared" si="11"/>
        <v>3.1214999678212781E-2</v>
      </c>
      <c r="F49" s="13">
        <v>-239690770.58969098</v>
      </c>
      <c r="G49" s="22"/>
      <c r="H49" s="28">
        <f t="shared" si="12"/>
        <v>4.1340634560450562E-3</v>
      </c>
      <c r="I49" s="61">
        <f t="shared" si="13"/>
        <v>2.2542024384420087E-2</v>
      </c>
      <c r="J49" s="64">
        <v>432</v>
      </c>
      <c r="K49" s="65">
        <v>39</v>
      </c>
      <c r="L49" s="68"/>
      <c r="M49" s="67"/>
    </row>
    <row r="50" spans="1:13" ht="15">
      <c r="A50" s="43"/>
      <c r="B50" s="37">
        <v>14</v>
      </c>
      <c r="C50" s="1" t="s">
        <v>24</v>
      </c>
      <c r="D50" s="18">
        <v>101403357.85908186</v>
      </c>
      <c r="E50" s="22">
        <f t="shared" si="11"/>
        <v>3.7776623003845093E-2</v>
      </c>
      <c r="F50" s="13">
        <v>316387476.95788687</v>
      </c>
      <c r="G50" s="22"/>
      <c r="H50" s="28">
        <f t="shared" si="12"/>
        <v>9.9913638496533543E-3</v>
      </c>
      <c r="I50" s="61">
        <f t="shared" si="13"/>
        <v>0.10984551577315134</v>
      </c>
      <c r="J50" s="44">
        <v>353</v>
      </c>
      <c r="K50" s="44">
        <v>29</v>
      </c>
      <c r="L50" s="68"/>
      <c r="M50" s="67"/>
    </row>
    <row r="51" spans="1:13" ht="15">
      <c r="A51" s="45"/>
      <c r="B51" s="16">
        <v>15</v>
      </c>
      <c r="C51" s="19" t="s">
        <v>25</v>
      </c>
      <c r="D51" s="18">
        <v>-396392</v>
      </c>
      <c r="E51" s="22">
        <f t="shared" si="11"/>
        <v>-1.476711566746114E-4</v>
      </c>
      <c r="F51" s="73">
        <v>7485161</v>
      </c>
      <c r="G51" s="22"/>
      <c r="H51" s="28">
        <f t="shared" si="12"/>
        <v>-2.2695741992124357E-4</v>
      </c>
      <c r="I51" s="61">
        <f t="shared" si="13"/>
        <v>-1.0755817203167185E-3</v>
      </c>
      <c r="J51" s="44">
        <v>78</v>
      </c>
      <c r="K51" s="44">
        <v>6</v>
      </c>
      <c r="L51" s="68"/>
      <c r="M51" s="67"/>
    </row>
    <row r="52" spans="1:13" ht="15">
      <c r="A52" s="45"/>
      <c r="B52" s="16">
        <v>16</v>
      </c>
      <c r="C52" s="27" t="s">
        <v>42</v>
      </c>
      <c r="D52" s="18">
        <v>-55849245.613326192</v>
      </c>
      <c r="E52" s="22">
        <f t="shared" si="11"/>
        <v>-2.0805976657259341E-2</v>
      </c>
      <c r="F52" s="13">
        <v>-705291665.622666</v>
      </c>
      <c r="G52" s="22"/>
      <c r="H52" s="28">
        <f t="shared" si="12"/>
        <v>-7.5551442975774789E-3</v>
      </c>
      <c r="I52" s="61">
        <f t="shared" si="13"/>
        <v>-4.9900374224979803E-2</v>
      </c>
      <c r="J52" s="64">
        <v>136</v>
      </c>
      <c r="K52" s="65">
        <v>15</v>
      </c>
      <c r="L52" s="68"/>
      <c r="M52" s="67"/>
    </row>
    <row r="53" spans="1:13" ht="15" thickBot="1">
      <c r="A53" s="20"/>
      <c r="B53" s="3" t="s">
        <v>26</v>
      </c>
      <c r="C53" s="21"/>
      <c r="D53" s="4">
        <f>SUM(D37:D52)</f>
        <v>2684288583.6767497</v>
      </c>
      <c r="E53" s="91">
        <f>SUM(E37:E52)</f>
        <v>1.0000000000000002</v>
      </c>
      <c r="F53" s="4">
        <f>SUM(F37:F52)</f>
        <v>5506746669.0860796</v>
      </c>
      <c r="G53" s="4"/>
      <c r="H53" s="76">
        <f>(D53*365/91)/D31</f>
        <v>7.6740972673597484E-3</v>
      </c>
      <c r="I53" s="80">
        <f>(D53/((P31-D53+F152)/2))*12/3</f>
        <v>6.35496473453247E-2</v>
      </c>
      <c r="J53" s="46">
        <f>SUM(J37:J52)</f>
        <v>6937</v>
      </c>
      <c r="K53" s="47">
        <f>SUM(K37:K52)</f>
        <v>506</v>
      </c>
    </row>
    <row r="54" spans="1:13" ht="15" thickTop="1">
      <c r="A54" s="20"/>
      <c r="D54" s="16"/>
      <c r="E54" s="16"/>
      <c r="F54" s="16"/>
      <c r="G54" s="16"/>
      <c r="H54" s="16"/>
      <c r="I54" s="16"/>
      <c r="J54" s="16"/>
      <c r="K54" s="41"/>
    </row>
    <row r="55" spans="1:13">
      <c r="A55" s="57" t="s">
        <v>40</v>
      </c>
      <c r="B55" s="58" t="s">
        <v>41</v>
      </c>
      <c r="D55" s="16"/>
      <c r="E55" s="16"/>
      <c r="F55" s="16"/>
      <c r="G55" s="16"/>
      <c r="H55" s="16"/>
      <c r="I55" s="16"/>
      <c r="J55" s="16"/>
      <c r="K55" s="16"/>
    </row>
    <row r="56" spans="1:13">
      <c r="A56" s="48"/>
      <c r="B56" s="5"/>
      <c r="D56" s="16"/>
      <c r="E56" s="16"/>
      <c r="F56" s="16"/>
      <c r="G56" s="16"/>
      <c r="H56" s="28"/>
      <c r="I56" s="16"/>
      <c r="J56" s="16"/>
      <c r="K56" s="16"/>
    </row>
    <row r="57" spans="1:13">
      <c r="B57" s="49" t="s">
        <v>37</v>
      </c>
      <c r="D57" s="16"/>
      <c r="E57" s="16"/>
      <c r="F57" s="50"/>
      <c r="G57" s="16"/>
      <c r="H57" s="16"/>
      <c r="I57" s="16"/>
      <c r="J57" s="16"/>
      <c r="K57" s="16"/>
    </row>
    <row r="58" spans="1:13">
      <c r="A58" s="5"/>
      <c r="B58" s="51" t="s">
        <v>38</v>
      </c>
      <c r="D58" s="16"/>
      <c r="E58" s="52"/>
      <c r="F58" s="13"/>
      <c r="G58" s="16"/>
      <c r="H58" s="16"/>
      <c r="I58" s="16"/>
      <c r="J58" s="16"/>
      <c r="K58" s="52"/>
    </row>
    <row r="59" spans="1:13">
      <c r="A59" s="5"/>
      <c r="B59" s="51" t="s">
        <v>39</v>
      </c>
      <c r="D59" s="16"/>
      <c r="E59" s="16"/>
      <c r="F59" s="52"/>
      <c r="G59" s="16"/>
      <c r="H59" s="16"/>
      <c r="I59" s="16"/>
      <c r="J59" s="16"/>
      <c r="K59" s="16"/>
    </row>
    <row r="60" spans="1:13">
      <c r="B60" s="5"/>
      <c r="D60" s="15"/>
      <c r="E60" s="16"/>
      <c r="F60" s="53"/>
      <c r="H60" s="16"/>
      <c r="I60" s="16"/>
      <c r="J60" s="16"/>
      <c r="K60" s="16"/>
    </row>
    <row r="61" spans="1:13">
      <c r="D61" s="8"/>
      <c r="E61" s="16"/>
      <c r="F61" s="16"/>
      <c r="G61" s="16"/>
      <c r="H61" s="16"/>
      <c r="I61" s="16"/>
      <c r="J61" s="16"/>
      <c r="K61" s="16"/>
    </row>
    <row r="62" spans="1:13">
      <c r="D62" s="16"/>
      <c r="E62" s="16"/>
      <c r="F62" s="28"/>
      <c r="G62" s="16"/>
      <c r="H62" s="16"/>
      <c r="I62" s="16"/>
      <c r="J62" s="16"/>
      <c r="K62" s="16"/>
    </row>
    <row r="63" spans="1:13">
      <c r="D63" s="16"/>
      <c r="E63" s="16"/>
      <c r="F63" s="16"/>
      <c r="G63" s="16"/>
      <c r="H63" s="16"/>
      <c r="I63" s="16"/>
      <c r="J63" s="16"/>
      <c r="K63" s="16"/>
    </row>
    <row r="64" spans="1:13">
      <c r="D64" s="16"/>
      <c r="E64" s="16"/>
      <c r="G64" s="16"/>
      <c r="H64" s="16"/>
      <c r="I64" s="16"/>
      <c r="J64" s="16"/>
      <c r="K64" s="16"/>
    </row>
    <row r="65" spans="4:11">
      <c r="D65" s="16"/>
      <c r="E65" s="16"/>
      <c r="G65" s="16"/>
      <c r="H65" s="16"/>
      <c r="I65" s="16"/>
      <c r="J65" s="16"/>
      <c r="K65" s="16"/>
    </row>
    <row r="66" spans="4:11">
      <c r="D66" s="16"/>
      <c r="E66" s="16"/>
      <c r="G66" s="16"/>
      <c r="H66" s="16"/>
      <c r="I66" s="16"/>
      <c r="J66" s="16"/>
      <c r="K66" s="16"/>
    </row>
    <row r="67" spans="4:11">
      <c r="D67" s="16"/>
      <c r="E67" s="16"/>
      <c r="G67" s="16"/>
      <c r="H67" s="16"/>
      <c r="I67" s="16"/>
      <c r="J67" s="16"/>
      <c r="K67" s="16"/>
    </row>
    <row r="68" spans="4:11">
      <c r="D68" s="16"/>
      <c r="E68" s="16"/>
      <c r="G68" s="16"/>
      <c r="H68" s="16"/>
      <c r="I68" s="16"/>
      <c r="J68" s="16"/>
      <c r="K68" s="16"/>
    </row>
    <row r="69" spans="4:11">
      <c r="D69" s="16"/>
      <c r="E69" s="16"/>
      <c r="G69" s="16"/>
      <c r="H69" s="16"/>
      <c r="I69" s="16"/>
      <c r="J69" s="16"/>
      <c r="K69" s="16"/>
    </row>
    <row r="70" spans="4:11">
      <c r="D70" s="16"/>
      <c r="E70" s="16"/>
      <c r="G70" s="16"/>
      <c r="H70" s="16"/>
      <c r="I70" s="16"/>
      <c r="J70" s="16"/>
      <c r="K70" s="16"/>
    </row>
    <row r="71" spans="4:11">
      <c r="D71" s="16"/>
      <c r="E71" s="16"/>
      <c r="G71" s="16"/>
      <c r="H71" s="16"/>
      <c r="I71" s="16"/>
      <c r="J71" s="16"/>
      <c r="K71" s="16"/>
    </row>
    <row r="72" spans="4:11">
      <c r="D72" s="16"/>
      <c r="E72" s="16"/>
      <c r="G72" s="16"/>
      <c r="H72" s="16"/>
      <c r="I72" s="16"/>
      <c r="J72" s="16"/>
      <c r="K72" s="16"/>
    </row>
    <row r="73" spans="4:11">
      <c r="D73" s="16"/>
      <c r="E73" s="16"/>
      <c r="G73" s="16"/>
      <c r="H73" s="16"/>
      <c r="I73" s="16"/>
      <c r="J73" s="16"/>
      <c r="K73" s="16"/>
    </row>
    <row r="74" spans="4:11">
      <c r="D74" s="16"/>
      <c r="E74" s="16"/>
      <c r="G74" s="16"/>
      <c r="H74" s="16"/>
      <c r="I74" s="16"/>
      <c r="J74" s="16"/>
      <c r="K74" s="16"/>
    </row>
    <row r="75" spans="4:11">
      <c r="D75" s="16"/>
      <c r="E75" s="16"/>
      <c r="G75" s="16"/>
      <c r="H75" s="16"/>
      <c r="I75" s="16"/>
      <c r="J75" s="16"/>
      <c r="K75" s="16"/>
    </row>
    <row r="76" spans="4:11">
      <c r="D76" s="16"/>
      <c r="E76" s="16"/>
      <c r="G76" s="16"/>
      <c r="H76" s="16"/>
      <c r="I76" s="16"/>
      <c r="J76" s="16"/>
      <c r="K76" s="16"/>
    </row>
    <row r="77" spans="4:11">
      <c r="D77" s="16"/>
      <c r="E77" s="16"/>
      <c r="G77" s="16"/>
      <c r="H77" s="16"/>
      <c r="I77" s="16"/>
      <c r="J77" s="16"/>
      <c r="K77" s="16"/>
    </row>
    <row r="78" spans="4:11">
      <c r="D78" s="16"/>
      <c r="E78" s="16"/>
      <c r="G78" s="16"/>
      <c r="H78" s="16"/>
      <c r="I78" s="16"/>
      <c r="J78" s="16"/>
      <c r="K78" s="16"/>
    </row>
    <row r="79" spans="4:11">
      <c r="D79" s="16"/>
      <c r="E79" s="16"/>
      <c r="G79" s="16"/>
      <c r="H79" s="16"/>
      <c r="I79" s="16"/>
      <c r="J79" s="16"/>
      <c r="K79" s="16"/>
    </row>
    <row r="80" spans="4:11">
      <c r="D80" s="16"/>
      <c r="E80" s="16"/>
      <c r="G80" s="16"/>
      <c r="H80" s="16"/>
      <c r="I80" s="16"/>
      <c r="J80" s="16"/>
      <c r="K80" s="16"/>
    </row>
    <row r="81" spans="4:11">
      <c r="D81" s="16"/>
      <c r="E81" s="16"/>
      <c r="F81" s="16"/>
      <c r="G81" s="16"/>
      <c r="H81" s="16"/>
      <c r="I81" s="16"/>
      <c r="J81" s="16"/>
      <c r="K81" s="16"/>
    </row>
    <row r="82" spans="4:11">
      <c r="D82" s="16"/>
      <c r="E82" s="16"/>
      <c r="F82" s="16"/>
      <c r="G82" s="16"/>
      <c r="H82" s="16"/>
      <c r="I82" s="16"/>
      <c r="J82" s="16"/>
      <c r="K82" s="16"/>
    </row>
    <row r="83" spans="4:11">
      <c r="D83" s="16"/>
      <c r="E83" s="16"/>
      <c r="F83" s="16"/>
      <c r="G83" s="16"/>
      <c r="H83" s="16"/>
      <c r="I83" s="16"/>
      <c r="J83" s="16"/>
      <c r="K83" s="16"/>
    </row>
    <row r="84" spans="4:11">
      <c r="D84" s="16"/>
      <c r="E84" s="16"/>
      <c r="F84" s="16"/>
      <c r="G84" s="16"/>
      <c r="H84" s="16"/>
      <c r="I84" s="16"/>
      <c r="J84" s="16"/>
      <c r="K84" s="16"/>
    </row>
    <row r="85" spans="4:11">
      <c r="D85" s="16"/>
      <c r="E85" s="16"/>
      <c r="F85" s="16"/>
      <c r="G85" s="16"/>
      <c r="H85" s="16"/>
      <c r="I85" s="16"/>
      <c r="J85" s="16"/>
      <c r="K85" s="16"/>
    </row>
    <row r="86" spans="4:11">
      <c r="D86" s="16"/>
      <c r="E86" s="16"/>
      <c r="F86" s="16"/>
      <c r="G86" s="16"/>
      <c r="H86" s="16"/>
      <c r="I86" s="16"/>
      <c r="J86" s="16"/>
      <c r="K86" s="16"/>
    </row>
    <row r="87" spans="4:11">
      <c r="D87" s="16"/>
      <c r="E87" s="16"/>
      <c r="G87" s="16"/>
      <c r="H87" s="16"/>
      <c r="I87" s="16"/>
      <c r="J87" s="16"/>
      <c r="K87" s="16"/>
    </row>
    <row r="88" spans="4:11">
      <c r="D88" s="16"/>
      <c r="E88" s="16"/>
      <c r="G88" s="16"/>
      <c r="H88" s="16"/>
      <c r="I88" s="16"/>
      <c r="J88" s="16"/>
      <c r="K88" s="16"/>
    </row>
    <row r="89" spans="4:11">
      <c r="D89" s="16"/>
      <c r="E89" s="16"/>
      <c r="G89" s="16"/>
      <c r="H89" s="16"/>
      <c r="I89" s="16"/>
      <c r="J89" s="16"/>
      <c r="K89" s="16"/>
    </row>
    <row r="90" spans="4:11">
      <c r="D90" s="16"/>
      <c r="E90" s="16"/>
      <c r="G90" s="16"/>
      <c r="H90" s="16"/>
      <c r="I90" s="16"/>
      <c r="J90" s="16"/>
      <c r="K90" s="16"/>
    </row>
    <row r="91" spans="4:11">
      <c r="D91" s="16"/>
      <c r="E91" s="16"/>
      <c r="G91" s="16"/>
      <c r="H91" s="16"/>
      <c r="I91" s="16"/>
      <c r="J91" s="16"/>
      <c r="K91" s="16"/>
    </row>
    <row r="92" spans="4:11">
      <c r="D92" s="16"/>
      <c r="E92" s="16"/>
      <c r="G92" s="16"/>
      <c r="H92" s="16"/>
      <c r="I92" s="16"/>
      <c r="J92" s="16"/>
      <c r="K92" s="16"/>
    </row>
    <row r="93" spans="4:11">
      <c r="D93" s="16"/>
      <c r="E93" s="16"/>
      <c r="G93" s="16"/>
      <c r="H93" s="16"/>
      <c r="I93" s="16"/>
      <c r="J93" s="16"/>
      <c r="K93" s="16"/>
    </row>
    <row r="94" spans="4:11">
      <c r="D94" s="16"/>
      <c r="E94" s="16"/>
      <c r="G94" s="16"/>
      <c r="H94" s="16"/>
      <c r="I94" s="16"/>
      <c r="J94" s="16"/>
      <c r="K94" s="16"/>
    </row>
    <row r="95" spans="4:11">
      <c r="D95" s="16"/>
      <c r="E95" s="16"/>
      <c r="G95" s="16"/>
      <c r="H95" s="16"/>
      <c r="I95" s="16"/>
      <c r="J95" s="16"/>
      <c r="K95" s="16"/>
    </row>
    <row r="96" spans="4:11">
      <c r="D96" s="16"/>
      <c r="E96" s="16"/>
      <c r="G96" s="16"/>
      <c r="H96" s="16"/>
      <c r="I96" s="16"/>
      <c r="J96" s="16"/>
      <c r="K96" s="16"/>
    </row>
    <row r="97" spans="4:11">
      <c r="D97" s="16"/>
      <c r="E97" s="16"/>
      <c r="G97" s="16"/>
      <c r="H97" s="16"/>
      <c r="I97" s="16"/>
      <c r="J97" s="16"/>
      <c r="K97" s="16"/>
    </row>
    <row r="98" spans="4:11">
      <c r="D98" s="16"/>
      <c r="E98" s="16"/>
      <c r="G98" s="16"/>
      <c r="H98" s="16"/>
      <c r="I98" s="16"/>
      <c r="J98" s="16"/>
      <c r="K98" s="16"/>
    </row>
    <row r="99" spans="4:11">
      <c r="D99" s="16"/>
      <c r="E99" s="16"/>
      <c r="G99" s="16"/>
      <c r="H99" s="16"/>
      <c r="I99" s="16"/>
      <c r="J99" s="16"/>
      <c r="K99" s="16"/>
    </row>
    <row r="100" spans="4:11">
      <c r="D100" s="16"/>
      <c r="E100" s="16"/>
      <c r="G100" s="16"/>
      <c r="H100" s="16"/>
      <c r="I100" s="16"/>
      <c r="J100" s="16"/>
      <c r="K100" s="16"/>
    </row>
    <row r="101" spans="4:11">
      <c r="D101" s="16"/>
      <c r="E101" s="16"/>
      <c r="G101" s="16"/>
      <c r="H101" s="16"/>
      <c r="I101" s="16"/>
      <c r="J101" s="16"/>
      <c r="K101" s="16"/>
    </row>
    <row r="102" spans="4:11">
      <c r="D102" s="16"/>
      <c r="E102" s="16"/>
      <c r="G102" s="16"/>
      <c r="H102" s="16"/>
      <c r="I102" s="16"/>
      <c r="J102" s="16"/>
      <c r="K102" s="16"/>
    </row>
    <row r="103" spans="4:11">
      <c r="D103" s="16"/>
      <c r="E103" s="16"/>
      <c r="G103" s="16"/>
      <c r="H103" s="16"/>
      <c r="I103" s="16"/>
      <c r="J103" s="16"/>
      <c r="K103" s="16"/>
    </row>
    <row r="104" spans="4:11">
      <c r="D104" s="16"/>
      <c r="E104" s="16"/>
      <c r="F104" s="16"/>
      <c r="G104" s="16"/>
      <c r="H104" s="16"/>
      <c r="I104" s="16"/>
      <c r="J104" s="16"/>
      <c r="K104" s="16"/>
    </row>
    <row r="105" spans="4:11">
      <c r="D105" s="16"/>
      <c r="E105" s="16"/>
      <c r="F105" s="16"/>
      <c r="G105" s="16"/>
      <c r="H105" s="16"/>
      <c r="I105" s="16"/>
      <c r="J105" s="16"/>
      <c r="K105" s="16"/>
    </row>
    <row r="106" spans="4:11">
      <c r="D106" s="16"/>
      <c r="E106" s="16"/>
      <c r="F106" s="16"/>
      <c r="G106" s="16"/>
      <c r="H106" s="16"/>
      <c r="I106" s="16"/>
      <c r="J106" s="16"/>
      <c r="K106" s="16"/>
    </row>
    <row r="107" spans="4:11">
      <c r="D107" s="16"/>
      <c r="E107" s="16"/>
      <c r="F107" s="16"/>
      <c r="G107" s="16"/>
      <c r="H107" s="16"/>
      <c r="I107" s="16"/>
      <c r="J107" s="16"/>
      <c r="K107" s="16"/>
    </row>
    <row r="108" spans="4:11">
      <c r="D108" s="16"/>
      <c r="E108" s="16"/>
      <c r="F108" s="16"/>
      <c r="G108" s="16"/>
      <c r="H108" s="16"/>
      <c r="I108" s="16"/>
      <c r="J108" s="16"/>
      <c r="K108" s="16"/>
    </row>
    <row r="109" spans="4:11">
      <c r="D109" s="16"/>
      <c r="E109" s="16"/>
      <c r="F109" s="16"/>
      <c r="G109" s="16"/>
      <c r="H109" s="16"/>
      <c r="I109" s="16"/>
      <c r="J109" s="16"/>
      <c r="K109" s="16"/>
    </row>
    <row r="110" spans="4:11">
      <c r="D110" s="16"/>
      <c r="E110" s="16"/>
      <c r="F110" s="16"/>
      <c r="G110" s="16"/>
      <c r="H110" s="16"/>
      <c r="I110" s="16"/>
      <c r="J110" s="16"/>
      <c r="K110" s="16"/>
    </row>
    <row r="111" spans="4:11">
      <c r="D111" s="16"/>
      <c r="E111" s="16"/>
      <c r="F111" s="16"/>
      <c r="G111" s="16"/>
      <c r="H111" s="16"/>
      <c r="I111" s="16"/>
      <c r="J111" s="16"/>
      <c r="K111" s="16"/>
    </row>
    <row r="112" spans="4:11">
      <c r="D112" s="16"/>
      <c r="E112" s="16"/>
      <c r="F112" s="16"/>
      <c r="G112" s="16"/>
      <c r="H112" s="16"/>
      <c r="I112" s="16"/>
      <c r="J112" s="16"/>
      <c r="K112" s="16"/>
    </row>
    <row r="113" spans="4:11">
      <c r="D113" s="16"/>
      <c r="E113" s="16"/>
      <c r="F113" s="16"/>
      <c r="G113" s="16"/>
      <c r="H113" s="16"/>
      <c r="I113" s="16"/>
      <c r="J113" s="16"/>
      <c r="K113" s="16"/>
    </row>
    <row r="114" spans="4:11">
      <c r="D114" s="16"/>
      <c r="E114" s="16"/>
      <c r="F114" s="16"/>
      <c r="G114" s="16"/>
      <c r="H114" s="16"/>
      <c r="I114" s="16"/>
      <c r="J114" s="16"/>
      <c r="K114" s="16"/>
    </row>
    <row r="115" spans="4:11">
      <c r="D115" s="16"/>
      <c r="E115" s="16"/>
      <c r="F115" s="16"/>
      <c r="G115" s="16"/>
      <c r="H115" s="16"/>
      <c r="I115" s="16"/>
      <c r="J115" s="16"/>
      <c r="K115" s="16"/>
    </row>
    <row r="116" spans="4:11">
      <c r="D116" s="16"/>
      <c r="E116" s="16"/>
      <c r="F116" s="16"/>
      <c r="G116" s="16"/>
      <c r="H116" s="16"/>
      <c r="I116" s="16"/>
      <c r="J116" s="16"/>
      <c r="K116" s="16"/>
    </row>
    <row r="117" spans="4:11">
      <c r="D117" s="16"/>
      <c r="E117" s="16"/>
      <c r="F117" s="16"/>
      <c r="G117" s="16"/>
      <c r="H117" s="16"/>
      <c r="I117" s="16"/>
      <c r="J117" s="16"/>
      <c r="K117" s="16"/>
    </row>
    <row r="118" spans="4:11">
      <c r="D118" s="16"/>
      <c r="E118" s="16"/>
      <c r="G118" s="16"/>
      <c r="H118" s="16"/>
      <c r="I118" s="16"/>
      <c r="J118" s="16"/>
      <c r="K118" s="16"/>
    </row>
    <row r="119" spans="4:11">
      <c r="D119" s="16"/>
      <c r="E119" s="16"/>
      <c r="G119" s="16"/>
      <c r="H119" s="16"/>
      <c r="I119" s="16"/>
      <c r="J119" s="16"/>
      <c r="K119" s="16"/>
    </row>
    <row r="120" spans="4:11">
      <c r="D120" s="16"/>
      <c r="E120" s="16"/>
      <c r="G120" s="16"/>
      <c r="H120" s="16"/>
      <c r="I120" s="16"/>
      <c r="J120" s="16"/>
      <c r="K120" s="16"/>
    </row>
    <row r="121" spans="4:11">
      <c r="D121" s="16"/>
      <c r="E121" s="16"/>
      <c r="G121" s="16"/>
      <c r="H121" s="16"/>
      <c r="I121" s="16"/>
      <c r="J121" s="16"/>
      <c r="K121" s="16"/>
    </row>
    <row r="122" spans="4:11">
      <c r="D122" s="16"/>
      <c r="E122" s="16"/>
      <c r="G122" s="16"/>
      <c r="H122" s="16"/>
      <c r="I122" s="16"/>
      <c r="J122" s="16"/>
      <c r="K122" s="16"/>
    </row>
    <row r="123" spans="4:11">
      <c r="D123" s="16"/>
      <c r="E123" s="16"/>
      <c r="G123" s="16"/>
      <c r="H123" s="16"/>
      <c r="I123" s="16"/>
      <c r="J123" s="16"/>
      <c r="K123" s="16"/>
    </row>
    <row r="124" spans="4:11">
      <c r="D124" s="16"/>
      <c r="E124" s="16"/>
      <c r="G124" s="16"/>
      <c r="H124" s="16"/>
      <c r="I124" s="16"/>
      <c r="J124" s="16"/>
      <c r="K124" s="16"/>
    </row>
    <row r="125" spans="4:11">
      <c r="D125" s="16"/>
      <c r="E125" s="16"/>
      <c r="G125" s="16"/>
      <c r="H125" s="16"/>
      <c r="I125" s="16"/>
      <c r="J125" s="16"/>
      <c r="K125" s="16"/>
    </row>
    <row r="126" spans="4:11">
      <c r="D126" s="16"/>
      <c r="E126" s="16"/>
      <c r="G126" s="16"/>
      <c r="H126" s="16"/>
      <c r="I126" s="16"/>
      <c r="J126" s="16"/>
      <c r="K126" s="16"/>
    </row>
    <row r="127" spans="4:11">
      <c r="D127" s="16"/>
      <c r="E127" s="16"/>
      <c r="G127" s="16"/>
      <c r="H127" s="16"/>
      <c r="I127" s="16"/>
      <c r="J127" s="16"/>
      <c r="K127" s="16"/>
    </row>
    <row r="128" spans="4:11">
      <c r="D128" s="16"/>
      <c r="E128" s="16"/>
      <c r="G128" s="16"/>
      <c r="H128" s="16"/>
      <c r="I128" s="16"/>
      <c r="J128" s="16"/>
      <c r="K128" s="16"/>
    </row>
    <row r="129" spans="4:11">
      <c r="D129" s="16"/>
      <c r="E129" s="16"/>
      <c r="G129" s="16"/>
      <c r="H129" s="16"/>
      <c r="I129" s="16"/>
      <c r="J129" s="16"/>
      <c r="K129" s="16"/>
    </row>
    <row r="130" spans="4:11">
      <c r="D130" s="16"/>
      <c r="E130" s="16"/>
      <c r="G130" s="16"/>
      <c r="H130" s="16"/>
      <c r="I130" s="16"/>
      <c r="J130" s="16"/>
      <c r="K130" s="16"/>
    </row>
    <row r="131" spans="4:11">
      <c r="D131" s="16"/>
      <c r="E131" s="16"/>
      <c r="G131" s="16"/>
      <c r="H131" s="16"/>
      <c r="I131" s="16"/>
      <c r="J131" s="16"/>
      <c r="K131" s="16"/>
    </row>
    <row r="132" spans="4:11">
      <c r="D132" s="16"/>
      <c r="E132" s="16"/>
      <c r="G132" s="16"/>
      <c r="H132" s="16"/>
      <c r="I132" s="16"/>
      <c r="J132" s="16"/>
      <c r="K132" s="16"/>
    </row>
    <row r="133" spans="4:11">
      <c r="D133" s="16"/>
      <c r="E133" s="16"/>
      <c r="G133" s="16"/>
      <c r="H133" s="16"/>
      <c r="I133" s="16"/>
      <c r="J133" s="16"/>
      <c r="K133" s="16"/>
    </row>
    <row r="134" spans="4:11">
      <c r="D134" s="16"/>
      <c r="E134" s="16"/>
      <c r="G134" s="16"/>
      <c r="H134" s="16"/>
      <c r="I134" s="16"/>
      <c r="J134" s="16"/>
      <c r="K134" s="16"/>
    </row>
    <row r="135" spans="4:11" ht="15" thickBot="1">
      <c r="D135" s="16"/>
      <c r="E135" s="16"/>
      <c r="F135" s="16"/>
      <c r="G135" s="16"/>
      <c r="H135" s="16"/>
      <c r="I135" s="16"/>
      <c r="J135" s="16"/>
      <c r="K135" s="16"/>
    </row>
    <row r="136" spans="4:11" ht="15" thickTop="1">
      <c r="D136" s="16"/>
      <c r="E136" s="16"/>
      <c r="F136" s="77">
        <v>11173778511.753946</v>
      </c>
      <c r="G136" s="16"/>
      <c r="H136" s="16"/>
      <c r="I136" s="16"/>
      <c r="J136" s="16"/>
      <c r="K136" s="16"/>
    </row>
    <row r="137" spans="4:11">
      <c r="D137" s="16"/>
      <c r="E137" s="16"/>
      <c r="F137" s="71">
        <v>3929917441.4507866</v>
      </c>
      <c r="G137" s="16"/>
      <c r="H137" s="16"/>
      <c r="I137" s="16"/>
      <c r="J137" s="16"/>
      <c r="K137" s="16"/>
    </row>
    <row r="138" spans="4:11">
      <c r="D138" s="16"/>
      <c r="E138" s="16"/>
      <c r="F138" s="71">
        <v>44126870901.13385</v>
      </c>
      <c r="G138" s="16"/>
      <c r="H138" s="16"/>
      <c r="I138" s="16"/>
      <c r="J138" s="16"/>
      <c r="K138" s="16"/>
    </row>
    <row r="139" spans="4:11">
      <c r="D139" s="16"/>
      <c r="E139" s="16"/>
      <c r="F139" s="71">
        <v>12440206439.625689</v>
      </c>
      <c r="G139" s="16"/>
      <c r="H139" s="16"/>
      <c r="I139" s="16"/>
      <c r="J139" s="16"/>
      <c r="K139" s="16"/>
    </row>
    <row r="140" spans="4:11">
      <c r="D140" s="16"/>
      <c r="E140" s="16"/>
      <c r="F140" s="78">
        <f>'[1]BSH Ifrs'!$I$44</f>
        <v>1083409077.3574972</v>
      </c>
      <c r="G140" s="16"/>
      <c r="H140" s="16"/>
      <c r="I140" s="16"/>
      <c r="J140" s="16"/>
      <c r="K140" s="16"/>
    </row>
    <row r="141" spans="4:11">
      <c r="D141" s="16"/>
      <c r="E141" s="16"/>
      <c r="F141" s="71">
        <v>2331608752.8600769</v>
      </c>
      <c r="G141" s="16"/>
      <c r="H141" s="16"/>
      <c r="I141" s="16"/>
      <c r="J141" s="16"/>
      <c r="K141" s="16"/>
    </row>
    <row r="142" spans="4:11">
      <c r="D142" s="16"/>
      <c r="E142" s="16"/>
      <c r="F142" s="71">
        <v>1460325936</v>
      </c>
      <c r="G142" s="16"/>
      <c r="H142" s="16"/>
      <c r="I142" s="16"/>
      <c r="J142" s="16"/>
      <c r="K142" s="16"/>
    </row>
    <row r="143" spans="4:11">
      <c r="D143" s="16"/>
      <c r="E143" s="16"/>
      <c r="F143" s="71">
        <v>18631135361.343315</v>
      </c>
      <c r="G143" s="16"/>
      <c r="H143" s="16"/>
      <c r="I143" s="16"/>
      <c r="J143" s="16"/>
      <c r="K143" s="16"/>
    </row>
    <row r="144" spans="4:11">
      <c r="D144" s="16"/>
      <c r="E144" s="16"/>
      <c r="F144" s="71">
        <v>8397750239</v>
      </c>
      <c r="G144" s="16"/>
      <c r="H144" s="16"/>
      <c r="I144" s="16"/>
      <c r="J144" s="16"/>
      <c r="K144" s="16"/>
    </row>
    <row r="145" spans="4:11">
      <c r="D145" s="16"/>
      <c r="E145" s="16"/>
      <c r="F145" s="71">
        <v>4709117556.3266201</v>
      </c>
      <c r="G145" s="16"/>
      <c r="H145" s="16"/>
      <c r="I145" s="16"/>
      <c r="J145" s="16"/>
      <c r="K145" s="16"/>
    </row>
    <row r="146" spans="4:11">
      <c r="D146" s="16"/>
      <c r="E146" s="16"/>
      <c r="F146" s="71">
        <v>27946485435.408054</v>
      </c>
      <c r="G146" s="16"/>
      <c r="H146" s="16"/>
      <c r="I146" s="16"/>
      <c r="J146" s="16"/>
      <c r="K146" s="16"/>
    </row>
    <row r="147" spans="4:11">
      <c r="D147" s="16"/>
      <c r="E147" s="16"/>
      <c r="F147" s="71">
        <v>8833051397.3793201</v>
      </c>
      <c r="G147" s="16"/>
      <c r="H147" s="16"/>
      <c r="I147" s="16"/>
      <c r="J147" s="16"/>
      <c r="K147" s="16"/>
    </row>
    <row r="148" spans="4:11">
      <c r="D148" s="16"/>
      <c r="E148" s="16"/>
      <c r="F148" s="71">
        <v>14806049643.526903</v>
      </c>
      <c r="G148" s="16"/>
      <c r="H148" s="16"/>
      <c r="I148" s="16"/>
      <c r="J148" s="16"/>
      <c r="K148" s="16"/>
    </row>
    <row r="149" spans="4:11">
      <c r="D149" s="16"/>
      <c r="E149" s="16"/>
      <c r="F149" s="71">
        <v>3692580699.1883402</v>
      </c>
      <c r="G149" s="16"/>
      <c r="H149" s="16"/>
      <c r="I149" s="16"/>
      <c r="J149" s="16"/>
      <c r="K149" s="16"/>
    </row>
    <row r="150" spans="4:11">
      <c r="D150" s="16"/>
      <c r="E150" s="16"/>
      <c r="F150" s="71">
        <v>1488939572.4400001</v>
      </c>
      <c r="G150" s="16"/>
      <c r="H150" s="16"/>
      <c r="I150" s="16"/>
      <c r="J150" s="16"/>
      <c r="K150" s="16"/>
    </row>
    <row r="151" spans="4:11">
      <c r="D151" s="16"/>
      <c r="E151" s="16"/>
      <c r="F151" s="79">
        <v>2468852963.9736156</v>
      </c>
      <c r="G151" s="16"/>
      <c r="H151" s="16"/>
      <c r="I151" s="16"/>
      <c r="J151" s="16"/>
      <c r="K151" s="16"/>
    </row>
    <row r="152" spans="4:11" ht="15" thickBot="1">
      <c r="D152" s="16"/>
      <c r="E152" s="16"/>
      <c r="F152" s="4">
        <f t="shared" ref="F152" si="14">SUM(F136:F151)</f>
        <v>167520079928.76804</v>
      </c>
      <c r="G152" s="16"/>
      <c r="H152" s="16"/>
      <c r="I152" s="16"/>
      <c r="J152" s="16"/>
      <c r="K152" s="16"/>
    </row>
    <row r="153" spans="4:11" ht="15" thickTop="1">
      <c r="D153" s="16"/>
      <c r="E153" s="16"/>
      <c r="F153" s="16"/>
      <c r="G153" s="16"/>
      <c r="H153" s="16"/>
      <c r="I153" s="16"/>
      <c r="J153" s="16"/>
      <c r="K153" s="16"/>
    </row>
    <row r="154" spans="4:11">
      <c r="D154" s="16"/>
      <c r="E154" s="16"/>
      <c r="F154" s="16"/>
      <c r="G154" s="16"/>
      <c r="H154" s="16"/>
      <c r="I154" s="16"/>
      <c r="J154" s="16"/>
      <c r="K154" s="16"/>
    </row>
    <row r="155" spans="4:11">
      <c r="D155" s="16"/>
      <c r="E155" s="16"/>
      <c r="F155" s="16"/>
      <c r="G155" s="16"/>
      <c r="H155" s="16"/>
      <c r="I155" s="16"/>
      <c r="J155" s="16"/>
      <c r="K155" s="16"/>
    </row>
    <row r="156" spans="4:11">
      <c r="D156" s="16"/>
      <c r="E156" s="16"/>
      <c r="F156" s="16"/>
      <c r="G156" s="16"/>
      <c r="H156" s="16"/>
      <c r="I156" s="16"/>
      <c r="J156" s="16"/>
      <c r="K156" s="16"/>
    </row>
    <row r="157" spans="4:11">
      <c r="D157" s="16"/>
      <c r="E157" s="16"/>
      <c r="F157" s="16"/>
      <c r="G157" s="16"/>
      <c r="H157" s="16"/>
      <c r="I157" s="16"/>
      <c r="J157" s="16"/>
      <c r="K157" s="16"/>
    </row>
    <row r="158" spans="4:11">
      <c r="D158" s="16"/>
      <c r="E158" s="16"/>
      <c r="F158" s="16"/>
      <c r="G158" s="16"/>
      <c r="H158" s="16"/>
      <c r="I158" s="16"/>
      <c r="J158" s="16"/>
      <c r="K158" s="16"/>
    </row>
    <row r="159" spans="4:11">
      <c r="D159" s="16"/>
      <c r="E159" s="16"/>
      <c r="F159" s="16"/>
      <c r="G159" s="16"/>
      <c r="H159" s="16"/>
      <c r="I159" s="16"/>
      <c r="J159" s="16"/>
      <c r="K159" s="16"/>
    </row>
    <row r="160" spans="4:11">
      <c r="D160" s="16"/>
      <c r="E160" s="16"/>
      <c r="F160" s="16"/>
      <c r="G160" s="16"/>
      <c r="H160" s="16"/>
      <c r="I160" s="16"/>
      <c r="J160" s="16"/>
      <c r="K160" s="16"/>
    </row>
    <row r="161" spans="4:11">
      <c r="D161" s="16"/>
      <c r="E161" s="16"/>
      <c r="F161" s="16"/>
      <c r="G161" s="16"/>
      <c r="H161" s="16"/>
      <c r="I161" s="16"/>
      <c r="J161" s="16"/>
      <c r="K161" s="16"/>
    </row>
    <row r="162" spans="4:11">
      <c r="D162" s="16"/>
      <c r="E162" s="16"/>
      <c r="F162" s="16"/>
      <c r="G162" s="16"/>
      <c r="H162" s="16"/>
      <c r="I162" s="16"/>
      <c r="J162" s="16"/>
      <c r="K162" s="16"/>
    </row>
    <row r="163" spans="4:11">
      <c r="D163" s="16"/>
      <c r="E163" s="16"/>
      <c r="F163" s="16"/>
      <c r="G163" s="16"/>
      <c r="H163" s="16"/>
      <c r="I163" s="16"/>
      <c r="J163" s="16"/>
      <c r="K163" s="16"/>
    </row>
    <row r="164" spans="4:11">
      <c r="D164" s="16"/>
      <c r="E164" s="16"/>
      <c r="F164" s="16"/>
      <c r="G164" s="16"/>
      <c r="H164" s="16"/>
      <c r="I164" s="16"/>
      <c r="J164" s="16"/>
      <c r="K164" s="16"/>
    </row>
    <row r="165" spans="4:11">
      <c r="D165" s="16"/>
      <c r="E165" s="16"/>
      <c r="F165" s="16"/>
      <c r="G165" s="16"/>
      <c r="H165" s="16"/>
      <c r="I165" s="16"/>
      <c r="J165" s="16"/>
      <c r="K165" s="16"/>
    </row>
    <row r="166" spans="4:11">
      <c r="D166" s="16"/>
      <c r="E166" s="16"/>
      <c r="F166" s="16"/>
      <c r="G166" s="16"/>
      <c r="H166" s="16"/>
      <c r="I166" s="16"/>
      <c r="J166" s="16"/>
      <c r="K166" s="16"/>
    </row>
    <row r="167" spans="4:11">
      <c r="D167" s="16"/>
      <c r="E167" s="16"/>
      <c r="F167" s="16"/>
      <c r="G167" s="16"/>
      <c r="H167" s="16"/>
      <c r="I167" s="16"/>
      <c r="J167" s="16"/>
      <c r="K167" s="16"/>
    </row>
    <row r="168" spans="4:11">
      <c r="D168" s="16"/>
      <c r="E168" s="16"/>
      <c r="F168" s="16"/>
      <c r="G168" s="16"/>
      <c r="H168" s="16"/>
      <c r="I168" s="16"/>
      <c r="J168" s="16"/>
      <c r="K168" s="16"/>
    </row>
    <row r="169" spans="4:11">
      <c r="D169" s="16"/>
      <c r="E169" s="16"/>
      <c r="F169" s="16"/>
      <c r="G169" s="16"/>
      <c r="H169" s="16"/>
      <c r="I169" s="16"/>
      <c r="J169" s="16"/>
      <c r="K169" s="16"/>
    </row>
    <row r="170" spans="4:11">
      <c r="D170" s="16"/>
      <c r="E170" s="16"/>
      <c r="F170" s="16"/>
      <c r="G170" s="16"/>
      <c r="H170" s="16"/>
      <c r="I170" s="16"/>
      <c r="J170" s="16"/>
      <c r="K170" s="16"/>
    </row>
    <row r="171" spans="4:11">
      <c r="D171" s="16"/>
      <c r="E171" s="16"/>
      <c r="F171" s="16"/>
      <c r="G171" s="16"/>
      <c r="H171" s="16"/>
      <c r="I171" s="16"/>
      <c r="J171" s="16"/>
      <c r="K171" s="16"/>
    </row>
    <row r="172" spans="4:11">
      <c r="D172" s="16"/>
      <c r="E172" s="16"/>
      <c r="F172" s="16"/>
      <c r="G172" s="16"/>
      <c r="H172" s="16"/>
      <c r="I172" s="16"/>
      <c r="J172" s="16"/>
      <c r="K172" s="16"/>
    </row>
    <row r="173" spans="4:11">
      <c r="D173" s="16"/>
      <c r="E173" s="16"/>
      <c r="F173" s="16"/>
      <c r="G173" s="16"/>
      <c r="H173" s="16"/>
      <c r="I173" s="16"/>
      <c r="J173" s="16"/>
      <c r="K173" s="16"/>
    </row>
    <row r="174" spans="4:11">
      <c r="D174" s="16"/>
      <c r="E174" s="16"/>
      <c r="F174" s="16"/>
      <c r="G174" s="16"/>
      <c r="H174" s="16"/>
      <c r="I174" s="16"/>
      <c r="J174" s="16"/>
      <c r="K174" s="16"/>
    </row>
    <row r="175" spans="4:11">
      <c r="D175" s="16"/>
      <c r="E175" s="16"/>
      <c r="F175" s="16"/>
      <c r="G175" s="16"/>
      <c r="H175" s="16"/>
      <c r="I175" s="16"/>
      <c r="J175" s="16"/>
      <c r="K175" s="16"/>
    </row>
    <row r="176" spans="4:11">
      <c r="D176" s="16"/>
      <c r="E176" s="16"/>
      <c r="F176" s="16"/>
      <c r="G176" s="16"/>
      <c r="H176" s="16"/>
      <c r="I176" s="16"/>
      <c r="J176" s="16"/>
      <c r="K176" s="16"/>
    </row>
    <row r="177" spans="4:11">
      <c r="D177" s="16"/>
      <c r="E177" s="16"/>
      <c r="F177" s="16"/>
      <c r="G177" s="16"/>
      <c r="H177" s="16"/>
      <c r="I177" s="16"/>
      <c r="J177" s="16"/>
      <c r="K177" s="16"/>
    </row>
    <row r="178" spans="4:11">
      <c r="D178" s="16"/>
      <c r="E178" s="16"/>
      <c r="F178" s="16"/>
      <c r="G178" s="16"/>
      <c r="H178" s="16"/>
      <c r="I178" s="16"/>
      <c r="J178" s="16"/>
      <c r="K178" s="16"/>
    </row>
    <row r="179" spans="4:11">
      <c r="D179" s="16"/>
      <c r="E179" s="16"/>
      <c r="F179" s="16"/>
      <c r="G179" s="16"/>
      <c r="H179" s="16"/>
      <c r="I179" s="16"/>
      <c r="J179" s="16"/>
      <c r="K179" s="16"/>
    </row>
    <row r="180" spans="4:11">
      <c r="D180" s="16"/>
      <c r="E180" s="16"/>
      <c r="F180" s="16"/>
      <c r="G180" s="16"/>
      <c r="H180" s="16"/>
      <c r="I180" s="16"/>
      <c r="J180" s="16"/>
      <c r="K180" s="16"/>
    </row>
    <row r="181" spans="4:11">
      <c r="D181" s="16"/>
      <c r="E181" s="16"/>
      <c r="F181" s="16"/>
      <c r="G181" s="16"/>
      <c r="H181" s="16"/>
      <c r="I181" s="16"/>
      <c r="J181" s="16"/>
      <c r="K181" s="16"/>
    </row>
    <row r="182" spans="4:11">
      <c r="D182" s="16"/>
      <c r="E182" s="16"/>
      <c r="F182" s="16"/>
      <c r="G182" s="16"/>
      <c r="H182" s="16"/>
      <c r="I182" s="16"/>
      <c r="J182" s="16"/>
      <c r="K182" s="16"/>
    </row>
    <row r="183" spans="4:11">
      <c r="D183" s="16"/>
      <c r="E183" s="16"/>
      <c r="F183" s="16"/>
      <c r="G183" s="16"/>
      <c r="H183" s="16"/>
      <c r="I183" s="16"/>
      <c r="J183" s="16"/>
      <c r="K183" s="16"/>
    </row>
    <row r="184" spans="4:11">
      <c r="D184" s="16"/>
      <c r="E184" s="16"/>
      <c r="F184" s="16"/>
      <c r="G184" s="16"/>
      <c r="H184" s="16"/>
      <c r="I184" s="16"/>
      <c r="J184" s="16"/>
      <c r="K184" s="16"/>
    </row>
    <row r="185" spans="4:11">
      <c r="D185" s="16"/>
      <c r="E185" s="16"/>
      <c r="F185" s="16"/>
      <c r="G185" s="16"/>
      <c r="H185" s="16"/>
      <c r="I185" s="16"/>
      <c r="J185" s="16"/>
      <c r="K185" s="16"/>
    </row>
    <row r="186" spans="4:11">
      <c r="D186" s="16"/>
      <c r="E186" s="16"/>
      <c r="F186" s="16"/>
      <c r="G186" s="16"/>
      <c r="H186" s="16"/>
      <c r="I186" s="16"/>
      <c r="J186" s="16"/>
      <c r="K186" s="16"/>
    </row>
    <row r="187" spans="4:11">
      <c r="D187" s="16"/>
      <c r="E187" s="16"/>
      <c r="F187" s="16"/>
      <c r="G187" s="16"/>
      <c r="H187" s="16"/>
      <c r="I187" s="16"/>
      <c r="J187" s="16"/>
      <c r="K187" s="16"/>
    </row>
    <row r="188" spans="4:11">
      <c r="D188" s="16"/>
      <c r="E188" s="16"/>
      <c r="F188" s="16"/>
      <c r="G188" s="16"/>
      <c r="H188" s="16"/>
      <c r="I188" s="16"/>
      <c r="J188" s="16"/>
      <c r="K188" s="16"/>
    </row>
    <row r="189" spans="4:11">
      <c r="D189" s="16"/>
      <c r="E189" s="16"/>
      <c r="F189" s="16"/>
      <c r="G189" s="16"/>
      <c r="H189" s="16"/>
      <c r="I189" s="16"/>
      <c r="J189" s="16"/>
      <c r="K189" s="16"/>
    </row>
    <row r="190" spans="4:11">
      <c r="D190" s="16"/>
      <c r="E190" s="16"/>
      <c r="F190" s="16"/>
      <c r="G190" s="16"/>
      <c r="H190" s="16"/>
      <c r="I190" s="16"/>
      <c r="J190" s="16"/>
      <c r="K190" s="16"/>
    </row>
    <row r="191" spans="4:11">
      <c r="D191" s="16"/>
      <c r="E191" s="16"/>
      <c r="F191" s="16"/>
      <c r="G191" s="16"/>
      <c r="H191" s="16"/>
      <c r="I191" s="16"/>
      <c r="J191" s="16"/>
      <c r="K191" s="16"/>
    </row>
    <row r="192" spans="4:11">
      <c r="D192" s="16"/>
      <c r="E192" s="16"/>
      <c r="F192" s="16"/>
      <c r="G192" s="16"/>
      <c r="H192" s="16"/>
      <c r="I192" s="16"/>
      <c r="J192" s="16"/>
      <c r="K192" s="16"/>
    </row>
    <row r="193" spans="4:11">
      <c r="D193" s="16"/>
      <c r="E193" s="16"/>
      <c r="F193" s="16"/>
      <c r="G193" s="16"/>
      <c r="H193" s="16"/>
      <c r="I193" s="16"/>
      <c r="J193" s="16"/>
      <c r="K193" s="16"/>
    </row>
    <row r="194" spans="4:11">
      <c r="D194" s="16"/>
      <c r="E194" s="16"/>
      <c r="F194" s="16"/>
      <c r="G194" s="16"/>
      <c r="H194" s="16"/>
      <c r="I194" s="16"/>
      <c r="J194" s="16"/>
      <c r="K194" s="16"/>
    </row>
    <row r="195" spans="4:11">
      <c r="D195" s="16"/>
      <c r="E195" s="16"/>
      <c r="F195" s="16"/>
      <c r="G195" s="16"/>
      <c r="H195" s="16"/>
      <c r="I195" s="16"/>
      <c r="J195" s="16"/>
      <c r="K195" s="16"/>
    </row>
  </sheetData>
  <mergeCells count="17">
    <mergeCell ref="R12:S12"/>
    <mergeCell ref="N13:O13"/>
    <mergeCell ref="P13:Q13"/>
    <mergeCell ref="L13:M13"/>
    <mergeCell ref="K35:K36"/>
    <mergeCell ref="B10:Q10"/>
    <mergeCell ref="B11:Q11"/>
    <mergeCell ref="D12:K12"/>
    <mergeCell ref="L12:Q12"/>
    <mergeCell ref="J35:J36"/>
    <mergeCell ref="D13:E13"/>
    <mergeCell ref="F13:G13"/>
    <mergeCell ref="H13:I13"/>
    <mergeCell ref="J13:K13"/>
    <mergeCell ref="D35:G35"/>
    <mergeCell ref="D34:I34"/>
    <mergeCell ref="J34:K34"/>
  </mergeCells>
  <phoneticPr fontId="18" type="noConversion"/>
  <pageMargins left="0.27013888888888887" right="0.20972222222222223" top="0.35972222222222222" bottom="0.35000000000000003" header="0.51180555555555562" footer="0.51180555555555562"/>
  <pageSetup paperSize="9" scale="49" firstPageNumber="0" orientation="landscape" horizontalDpi="300" verticalDpi="300" r:id="rId1"/>
  <headerFooter alignWithMargins="0"/>
  <drawing r:id="rId2"/>
  <legacyDrawing r:id="rId3"/>
  <oleObjects>
    <oleObject progId="Microsoft Equation 3.0" shapeId="7172" r:id="rId4"/>
    <oleObject progId="Microsoft Equation 3.0" shapeId="7173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IFRS</vt:lpstr>
      <vt:lpstr>IFRS!Print_Area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2016-05-04T11:19:07Z</cp:lastPrinted>
  <dcterms:created xsi:type="dcterms:W3CDTF">2009-11-09T09:32:23Z</dcterms:created>
  <dcterms:modified xsi:type="dcterms:W3CDTF">2016-11-10T11:58:02Z</dcterms:modified>
</cp:coreProperties>
</file>