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checkCompatibility="1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8_{255BA875-73F3-4E75-9AD3-2D861B4BA642}" xr6:coauthVersionLast="43" xr6:coauthVersionMax="43" xr10:uidLastSave="{00000000-0000-0000-0000-000000000000}"/>
  <bookViews>
    <workbookView xWindow="-120" yWindow="-120" windowWidth="29040" windowHeight="15840" tabRatio="241" xr2:uid="{00000000-000D-0000-FFFF-FFFF00000000}"/>
  </bookViews>
  <sheets>
    <sheet name="IFRS" sheetId="4" r:id="rId1"/>
  </sheets>
  <externalReferences>
    <externalReference r:id="rId2"/>
  </externalReferences>
  <definedNames>
    <definedName name="_xlnm.Print_Area" localSheetId="0">IFRS!$A$1:$Q$66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18" i="4" l="1"/>
  <c r="O21" i="4"/>
  <c r="O19" i="4"/>
  <c r="O18" i="4"/>
  <c r="M18" i="4"/>
  <c r="K18" i="4"/>
  <c r="I18" i="4"/>
  <c r="G18" i="4"/>
  <c r="E21" i="4"/>
  <c r="E17" i="4"/>
  <c r="E18" i="4"/>
  <c r="D50" i="4"/>
  <c r="I46" i="4" l="1"/>
  <c r="H46" i="4"/>
  <c r="F46" i="4"/>
  <c r="D46" i="4"/>
  <c r="P26" i="4"/>
  <c r="L26" i="4"/>
  <c r="H26" i="4"/>
  <c r="D26" i="4"/>
  <c r="P29" i="4" l="1"/>
  <c r="I49" i="4"/>
  <c r="N29" i="4"/>
  <c r="L29" i="4"/>
  <c r="J29" i="4"/>
  <c r="F29" i="4"/>
  <c r="D29" i="4"/>
  <c r="H49" i="4"/>
  <c r="H39" i="4"/>
  <c r="H41" i="4"/>
  <c r="H42" i="4"/>
  <c r="H43" i="4"/>
  <c r="H44" i="4"/>
  <c r="H45" i="4"/>
  <c r="H47" i="4"/>
  <c r="H48" i="4"/>
  <c r="H37" i="4"/>
  <c r="H36" i="4"/>
  <c r="I41" i="4"/>
  <c r="I39" i="4"/>
  <c r="I42" i="4"/>
  <c r="I43" i="4"/>
  <c r="I44" i="4"/>
  <c r="I45" i="4"/>
  <c r="I47" i="4"/>
  <c r="I48" i="4"/>
  <c r="I36" i="4"/>
  <c r="F50" i="4"/>
  <c r="P30" i="4"/>
  <c r="N30" i="4"/>
  <c r="O17" i="4" s="1"/>
  <c r="L30" i="4"/>
  <c r="J30" i="4"/>
  <c r="K19" i="4" s="1"/>
  <c r="H30" i="4"/>
  <c r="F30" i="4"/>
  <c r="D30" i="4"/>
  <c r="E28" i="4" s="1"/>
  <c r="Q25" i="4" l="1"/>
  <c r="Q26" i="4"/>
  <c r="Q19" i="4"/>
  <c r="O16" i="4"/>
  <c r="O26" i="4"/>
  <c r="M19" i="4"/>
  <c r="M26" i="4"/>
  <c r="K25" i="4"/>
  <c r="K26" i="4"/>
  <c r="I24" i="4"/>
  <c r="I26" i="4"/>
  <c r="G27" i="4"/>
  <c r="G26" i="4"/>
  <c r="Q22" i="4"/>
  <c r="E19" i="4"/>
  <c r="E22" i="4"/>
  <c r="E16" i="4"/>
  <c r="E26" i="4"/>
  <c r="E25" i="4"/>
  <c r="E29" i="4"/>
  <c r="E27" i="4"/>
  <c r="Q16" i="4"/>
  <c r="Q29" i="4"/>
  <c r="Q23" i="4"/>
  <c r="Q24" i="4"/>
  <c r="Q27" i="4"/>
  <c r="Q21" i="4"/>
  <c r="Q17" i="4"/>
  <c r="Q28" i="4"/>
  <c r="O25" i="4"/>
  <c r="O27" i="4"/>
  <c r="O28" i="4"/>
  <c r="O22" i="4"/>
  <c r="O24" i="4"/>
  <c r="O29" i="4"/>
  <c r="O23" i="4"/>
  <c r="M24" i="4"/>
  <c r="M23" i="4"/>
  <c r="M28" i="4"/>
  <c r="M17" i="4"/>
  <c r="M22" i="4"/>
  <c r="M21" i="4"/>
  <c r="M29" i="4"/>
  <c r="M25" i="4"/>
  <c r="M16" i="4"/>
  <c r="M27" i="4"/>
  <c r="K23" i="4"/>
  <c r="K17" i="4"/>
  <c r="K21" i="4"/>
  <c r="K16" i="4"/>
  <c r="K27" i="4"/>
  <c r="K28" i="4"/>
  <c r="K24" i="4"/>
  <c r="K29" i="4"/>
  <c r="K22" i="4"/>
  <c r="I17" i="4"/>
  <c r="I23" i="4"/>
  <c r="I19" i="4"/>
  <c r="I21" i="4"/>
  <c r="I22" i="4"/>
  <c r="I28" i="4"/>
  <c r="I27" i="4"/>
  <c r="I16" i="4"/>
  <c r="I25" i="4"/>
  <c r="G22" i="4"/>
  <c r="G24" i="4"/>
  <c r="G19" i="4"/>
  <c r="G16" i="4"/>
  <c r="G25" i="4"/>
  <c r="G28" i="4"/>
  <c r="G23" i="4"/>
  <c r="G21" i="4"/>
  <c r="G17" i="4"/>
  <c r="G29" i="4"/>
  <c r="E24" i="4"/>
  <c r="E23" i="4"/>
  <c r="O30" i="4" l="1"/>
  <c r="K30" i="4"/>
  <c r="I30" i="4"/>
  <c r="G30" i="4"/>
  <c r="E30" i="4"/>
  <c r="Q30" i="4"/>
  <c r="M3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Lenovo</author>
  </authors>
  <commentList>
    <comment ref="C18" authorId="0" shapeId="0" xr:uid="{C12DA17E-D16C-4152-9DD2-FF2D221F717C}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Raporitmi financiar sipas standardit lokal - GAAP)</t>
        </r>
      </text>
    </comment>
    <comment ref="C38" authorId="0" shapeId="0" xr:uid="{BD0E3D93-A524-4458-874C-B3961EA8E531}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Raporitmi financiar sipas standardit lokal - GAAP)</t>
        </r>
      </text>
    </comment>
  </commentList>
</comments>
</file>

<file path=xl/sharedStrings.xml><?xml version="1.0" encoding="utf-8"?>
<sst xmlns="http://schemas.openxmlformats.org/spreadsheetml/2006/main" count="97" uniqueCount="53">
  <si>
    <t xml:space="preserve"> </t>
  </si>
  <si>
    <t>ASSETS</t>
  </si>
  <si>
    <t>LIABILITIES</t>
  </si>
  <si>
    <t>No</t>
  </si>
  <si>
    <t>BANKS*</t>
  </si>
  <si>
    <t>Total Assets</t>
  </si>
  <si>
    <t xml:space="preserve">Investments in Securities </t>
  </si>
  <si>
    <t>Placement with banks</t>
  </si>
  <si>
    <t>Deposits</t>
  </si>
  <si>
    <t>Equity Capital</t>
  </si>
  <si>
    <t>in LEK</t>
  </si>
  <si>
    <t>in %**</t>
  </si>
  <si>
    <t>in %</t>
  </si>
  <si>
    <t>Credins Bank</t>
  </si>
  <si>
    <t>Credit Bank of Albania</t>
  </si>
  <si>
    <t>Intesasanpaolo Bank Albania</t>
  </si>
  <si>
    <t>International Commercial Bank</t>
  </si>
  <si>
    <t>ProCredit Bank</t>
  </si>
  <si>
    <t>Tirana Bank</t>
  </si>
  <si>
    <t>Union Bank</t>
  </si>
  <si>
    <t>United Bank of Albania</t>
  </si>
  <si>
    <t>TOTAL</t>
  </si>
  <si>
    <t>PROFIT &amp; PERFORMANCE</t>
  </si>
  <si>
    <t>MISCELLANEOUS</t>
  </si>
  <si>
    <t>BANKS</t>
  </si>
  <si>
    <t>Net profit (in LEK)</t>
  </si>
  <si>
    <t>No. of Employees</t>
  </si>
  <si>
    <t>Quarterly</t>
  </si>
  <si>
    <t>Cumulative</t>
  </si>
  <si>
    <t>%</t>
  </si>
  <si>
    <t>* Alphabetically listed in English.</t>
  </si>
  <si>
    <t>** In percentage of total respective indicator of the banking system.</t>
  </si>
  <si>
    <t>NOTE:</t>
  </si>
  <si>
    <t>All reportings are based on IFRS.</t>
  </si>
  <si>
    <t>Alpha Bank Albania</t>
  </si>
  <si>
    <t>Main Financial Indicators of Albanian Banking System</t>
  </si>
  <si>
    <t>FIBANK Albania</t>
  </si>
  <si>
    <t>Raiffeisen Bank Albania</t>
  </si>
  <si>
    <t>American Bank of Investments</t>
  </si>
  <si>
    <t>Loans (net)</t>
  </si>
  <si>
    <t>Other liabilities</t>
  </si>
  <si>
    <r>
      <rPr>
        <b/>
        <sz val="11"/>
        <rFont val="Tahoma"/>
        <family val="2"/>
      </rPr>
      <t>ROE</t>
    </r>
    <r>
      <rPr>
        <sz val="11"/>
        <rFont val="Tahoma"/>
        <family val="2"/>
      </rPr>
      <t xml:space="preserve"> (quarterly, p.a.)***</t>
    </r>
  </si>
  <si>
    <t>No. of Outlets</t>
  </si>
  <si>
    <r>
      <rPr>
        <b/>
        <sz val="11"/>
        <rFont val="Tahoma"/>
        <family val="2"/>
      </rPr>
      <t>ROA</t>
    </r>
    <r>
      <rPr>
        <sz val="11"/>
        <rFont val="Tahoma"/>
        <family val="2"/>
      </rPr>
      <t xml:space="preserve"> 
(quarterly, p.a.)</t>
    </r>
  </si>
  <si>
    <t>*** Foreign exchange differences are not considered.</t>
  </si>
  <si>
    <t>IntesaSanpaolo Bank Albania</t>
  </si>
  <si>
    <t xml:space="preserve">OTP Bank </t>
  </si>
  <si>
    <t>-</t>
  </si>
  <si>
    <t>First Quarter 2019</t>
  </si>
  <si>
    <t>Banka Kombëtare Tregtare "</t>
  </si>
  <si>
    <t>"</t>
  </si>
  <si>
    <t>Raporitmi financiar sipas standardit lokal - GAAP)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</si>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</sst>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_(* #,##0.00_);_(* \(#,##0.00\);_(* \-??_);_(@_)"/>
    <numFmt numFmtId="166" formatCode="_(* #,##0.0_);_(* \(#,##0.0\);_(* \-??_);_(@_)"/>
    <numFmt numFmtId="167" formatCode="_(* #,##0_);_(* \(#,##0\);_(* \-??_);_(@_)"/>
    <numFmt numFmtId="168" formatCode="0.0%"/>
    <numFmt numFmtId="169" formatCode="_(* #,##0_);_(* \(#,##0\);_(* &quot;-&quot;??_);_(@_)"/>
  </numFmts>
  <fonts count="35" x14ac:knownFonts="1">
    <font>
      <sz val="10"/>
      <name val="Arial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Tahoma"/>
      <family val="2"/>
    </font>
    <font>
      <sz val="12"/>
      <name val="Tahoma"/>
      <family val="2"/>
    </font>
    <font>
      <b/>
      <sz val="16"/>
      <name val="Tahoma"/>
      <family val="2"/>
    </font>
    <font>
      <b/>
      <sz val="12"/>
      <name val="Tahoma"/>
      <family val="2"/>
    </font>
    <font>
      <b/>
      <sz val="14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i/>
      <sz val="11"/>
      <name val="Tahoma"/>
      <family val="2"/>
    </font>
    <font>
      <b/>
      <sz val="13"/>
      <name val="Tahoma"/>
      <family val="2"/>
    </font>
    <font>
      <sz val="13"/>
      <name val="Tahoma"/>
      <family val="2"/>
    </font>
    <font>
      <sz val="10"/>
      <name val="Arial"/>
      <family val="2"/>
    </font>
    <font>
      <b/>
      <sz val="13"/>
      <color rgb="FFFF0000"/>
      <name val="Tahoma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/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auto="1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auto="1"/>
      </right>
      <top/>
      <bottom style="double">
        <color indexed="8"/>
      </bottom>
      <diagonal/>
    </border>
    <border>
      <left style="thin">
        <color indexed="8"/>
      </left>
      <right style="thin">
        <color auto="1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auto="1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auto="1"/>
      </bottom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double">
        <color auto="1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</borders>
  <cellStyleXfs count="4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165" fontId="19" fillId="0" borderId="0" applyFill="0" applyBorder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30" fillId="0" borderId="0"/>
    <xf numFmtId="0" fontId="19" fillId="23" borderId="7" applyNumberFormat="0" applyAlignment="0" applyProtection="0"/>
    <xf numFmtId="0" fontId="14" fillId="20" borderId="8" applyNumberFormat="0" applyAlignment="0" applyProtection="0"/>
    <xf numFmtId="9" fontId="19" fillId="0" borderId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164" fontId="30" fillId="0" borderId="0" applyFont="0" applyFill="0" applyBorder="0" applyAlignment="0" applyProtection="0"/>
    <xf numFmtId="0" fontId="32" fillId="0" borderId="0"/>
    <xf numFmtId="9" fontId="30" fillId="0" borderId="0" applyFont="0" applyFill="0" applyBorder="0" applyAlignment="0" applyProtection="0"/>
  </cellStyleXfs>
  <cellXfs count="133">
    <xf numFmtId="0" fontId="0" fillId="0" borderId="0" xfId="0"/>
    <xf numFmtId="0" fontId="26" fillId="0" borderId="14" xfId="0" applyFont="1" applyBorder="1" applyAlignment="1">
      <alignment horizontal="center"/>
    </xf>
    <xf numFmtId="0" fontId="26" fillId="0" borderId="0" xfId="0" applyFont="1"/>
    <xf numFmtId="0" fontId="26" fillId="0" borderId="0" xfId="0" applyFont="1" applyBorder="1" applyAlignment="1">
      <alignment horizontal="center"/>
    </xf>
    <xf numFmtId="0" fontId="26" fillId="0" borderId="0" xfId="0" applyFont="1" applyBorder="1"/>
    <xf numFmtId="167" fontId="20" fillId="0" borderId="0" xfId="28" applyNumberFormat="1" applyFont="1" applyFill="1" applyBorder="1" applyAlignment="1" applyProtection="1"/>
    <xf numFmtId="167" fontId="25" fillId="0" borderId="0" xfId="28" applyNumberFormat="1" applyFont="1" applyFill="1" applyBorder="1" applyAlignment="1" applyProtection="1"/>
    <xf numFmtId="0" fontId="25" fillId="0" borderId="0" xfId="0" applyFont="1" applyBorder="1"/>
    <xf numFmtId="0" fontId="25" fillId="0" borderId="0" xfId="0" applyFont="1"/>
    <xf numFmtId="0" fontId="25" fillId="0" borderId="0" xfId="0" applyFont="1" applyBorder="1" applyAlignment="1">
      <alignment horizontal="center"/>
    </xf>
    <xf numFmtId="167" fontId="25" fillId="0" borderId="0" xfId="0" applyNumberFormat="1" applyFont="1"/>
    <xf numFmtId="0" fontId="26" fillId="0" borderId="15" xfId="0" applyFont="1" applyBorder="1"/>
    <xf numFmtId="0" fontId="25" fillId="0" borderId="21" xfId="0" applyFont="1" applyBorder="1" applyAlignment="1">
      <alignment horizontal="center"/>
    </xf>
    <xf numFmtId="10" fontId="25" fillId="0" borderId="0" xfId="41" applyNumberFormat="1" applyFont="1" applyFill="1" applyBorder="1" applyAlignment="1" applyProtection="1">
      <alignment horizontal="center"/>
    </xf>
    <xf numFmtId="166" fontId="25" fillId="0" borderId="0" xfId="28" applyNumberFormat="1" applyFont="1" applyFill="1" applyBorder="1" applyAlignment="1" applyProtection="1"/>
    <xf numFmtId="0" fontId="26" fillId="0" borderId="12" xfId="0" applyFont="1" applyBorder="1" applyAlignment="1">
      <alignment horizontal="center"/>
    </xf>
    <xf numFmtId="0" fontId="26" fillId="0" borderId="13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5" fillId="0" borderId="22" xfId="0" applyFont="1" applyBorder="1" applyAlignment="1">
      <alignment horizontal="center"/>
    </xf>
    <xf numFmtId="0" fontId="25" fillId="0" borderId="17" xfId="0" applyFont="1" applyBorder="1" applyAlignment="1">
      <alignment horizontal="center"/>
    </xf>
    <xf numFmtId="0" fontId="25" fillId="0" borderId="11" xfId="0" applyFont="1" applyBorder="1"/>
    <xf numFmtId="165" fontId="25" fillId="0" borderId="0" xfId="0" applyNumberFormat="1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167" fontId="26" fillId="0" borderId="0" xfId="0" applyNumberFormat="1" applyFont="1"/>
    <xf numFmtId="167" fontId="25" fillId="0" borderId="0" xfId="0" applyNumberFormat="1" applyFont="1" applyAlignment="1">
      <alignment horizontal="left"/>
    </xf>
    <xf numFmtId="165" fontId="25" fillId="0" borderId="0" xfId="28" applyFont="1" applyBorder="1" applyAlignment="1">
      <alignment horizontal="center"/>
    </xf>
    <xf numFmtId="0" fontId="25" fillId="0" borderId="0" xfId="0" applyFont="1" applyAlignment="1">
      <alignment horizontal="left"/>
    </xf>
    <xf numFmtId="167" fontId="25" fillId="0" borderId="0" xfId="0" applyNumberFormat="1" applyFont="1" applyBorder="1" applyAlignment="1">
      <alignment horizontal="center"/>
    </xf>
    <xf numFmtId="167" fontId="27" fillId="0" borderId="0" xfId="28" applyNumberFormat="1" applyFont="1" applyFill="1" applyBorder="1" applyAlignment="1" applyProtection="1"/>
    <xf numFmtId="167" fontId="25" fillId="0" borderId="0" xfId="28" applyNumberFormat="1" applyFont="1" applyFill="1" applyBorder="1" applyAlignment="1" applyProtection="1">
      <alignment horizontal="center"/>
    </xf>
    <xf numFmtId="0" fontId="28" fillId="0" borderId="10" xfId="0" applyFont="1" applyBorder="1" applyAlignment="1">
      <alignment horizontal="center"/>
    </xf>
    <xf numFmtId="0" fontId="29" fillId="0" borderId="0" xfId="0" applyFont="1"/>
    <xf numFmtId="0" fontId="29" fillId="0" borderId="0" xfId="0" applyFont="1" applyBorder="1"/>
    <xf numFmtId="167" fontId="26" fillId="0" borderId="0" xfId="0" applyNumberFormat="1" applyFont="1" applyAlignment="1">
      <alignment horizontal="left"/>
    </xf>
    <xf numFmtId="0" fontId="26" fillId="0" borderId="0" xfId="0" applyFont="1" applyAlignment="1">
      <alignment horizontal="left"/>
    </xf>
    <xf numFmtId="0" fontId="25" fillId="0" borderId="26" xfId="0" applyFont="1" applyBorder="1" applyAlignment="1">
      <alignment horizontal="center" wrapText="1"/>
    </xf>
    <xf numFmtId="0" fontId="25" fillId="0" borderId="26" xfId="0" applyFont="1" applyBorder="1" applyAlignment="1">
      <alignment horizontal="center" vertical="center" wrapText="1"/>
    </xf>
    <xf numFmtId="10" fontId="19" fillId="0" borderId="0" xfId="41" applyNumberFormat="1"/>
    <xf numFmtId="0" fontId="22" fillId="0" borderId="0" xfId="0" applyFont="1" applyBorder="1" applyAlignment="1">
      <alignment horizontal="center"/>
    </xf>
    <xf numFmtId="167" fontId="26" fillId="0" borderId="0" xfId="0" applyNumberFormat="1" applyFont="1" applyBorder="1" applyAlignment="1">
      <alignment horizontal="center"/>
    </xf>
    <xf numFmtId="168" fontId="25" fillId="0" borderId="0" xfId="41" applyNumberFormat="1" applyFont="1" applyFill="1" applyBorder="1" applyAlignment="1" applyProtection="1">
      <alignment horizontal="right"/>
    </xf>
    <xf numFmtId="9" fontId="26" fillId="0" borderId="0" xfId="0" applyNumberFormat="1" applyFont="1" applyBorder="1" applyAlignment="1">
      <alignment horizontal="center"/>
    </xf>
    <xf numFmtId="167" fontId="25" fillId="0" borderId="0" xfId="0" applyNumberFormat="1" applyFont="1" applyBorder="1"/>
    <xf numFmtId="167" fontId="26" fillId="0" borderId="0" xfId="28" applyNumberFormat="1" applyFont="1" applyFill="1" applyBorder="1" applyAlignment="1" applyProtection="1"/>
    <xf numFmtId="43" fontId="25" fillId="0" borderId="0" xfId="0" applyNumberFormat="1" applyFont="1"/>
    <xf numFmtId="0" fontId="25" fillId="0" borderId="40" xfId="0" applyFont="1" applyBorder="1"/>
    <xf numFmtId="3" fontId="25" fillId="0" borderId="31" xfId="28" applyNumberFormat="1" applyFont="1" applyFill="1" applyBorder="1" applyAlignment="1" applyProtection="1">
      <alignment horizontal="center" vertical="center"/>
    </xf>
    <xf numFmtId="3" fontId="25" fillId="0" borderId="27" xfId="28" applyNumberFormat="1" applyFont="1" applyFill="1" applyBorder="1" applyAlignment="1" applyProtection="1">
      <alignment horizontal="center" vertical="center"/>
    </xf>
    <xf numFmtId="3" fontId="25" fillId="0" borderId="18" xfId="28" applyNumberFormat="1" applyFont="1" applyBorder="1" applyAlignment="1">
      <alignment horizontal="center" vertical="center"/>
    </xf>
    <xf numFmtId="3" fontId="26" fillId="0" borderId="29" xfId="28" applyNumberFormat="1" applyFont="1" applyFill="1" applyBorder="1" applyAlignment="1" applyProtection="1">
      <alignment horizontal="center" vertical="center"/>
    </xf>
    <xf numFmtId="0" fontId="25" fillId="0" borderId="41" xfId="0" applyFont="1" applyBorder="1" applyAlignment="1">
      <alignment horizontal="center"/>
    </xf>
    <xf numFmtId="0" fontId="26" fillId="0" borderId="40" xfId="0" applyFont="1" applyBorder="1" applyAlignment="1">
      <alignment horizontal="center"/>
    </xf>
    <xf numFmtId="0" fontId="28" fillId="0" borderId="40" xfId="0" applyFont="1" applyBorder="1"/>
    <xf numFmtId="0" fontId="26" fillId="0" borderId="40" xfId="0" applyFont="1" applyBorder="1"/>
    <xf numFmtId="15" fontId="25" fillId="0" borderId="40" xfId="0" applyNumberFormat="1" applyFont="1" applyBorder="1" applyAlignment="1">
      <alignment horizontal="right"/>
    </xf>
    <xf numFmtId="15" fontId="26" fillId="0" borderId="40" xfId="0" applyNumberFormat="1" applyFont="1" applyBorder="1" applyAlignment="1">
      <alignment horizontal="right"/>
    </xf>
    <xf numFmtId="0" fontId="26" fillId="0" borderId="40" xfId="0" applyFont="1" applyBorder="1" applyAlignment="1">
      <alignment horizontal="right"/>
    </xf>
    <xf numFmtId="167" fontId="25" fillId="0" borderId="40" xfId="0" applyNumberFormat="1" applyFont="1" applyBorder="1"/>
    <xf numFmtId="15" fontId="25" fillId="0" borderId="0" xfId="0" applyNumberFormat="1" applyFont="1" applyBorder="1" applyAlignment="1">
      <alignment horizontal="right"/>
    </xf>
    <xf numFmtId="0" fontId="25" fillId="0" borderId="28" xfId="0" applyFont="1" applyBorder="1"/>
    <xf numFmtId="10" fontId="20" fillId="0" borderId="0" xfId="41" applyNumberFormat="1" applyFont="1"/>
    <xf numFmtId="3" fontId="25" fillId="0" borderId="0" xfId="0" applyNumberFormat="1" applyFont="1"/>
    <xf numFmtId="10" fontId="25" fillId="0" borderId="0" xfId="0" applyNumberFormat="1" applyFont="1"/>
    <xf numFmtId="9" fontId="25" fillId="0" borderId="0" xfId="0" applyNumberFormat="1" applyFont="1"/>
    <xf numFmtId="0" fontId="26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/>
    </xf>
    <xf numFmtId="10" fontId="25" fillId="0" borderId="0" xfId="41" applyNumberFormat="1" applyFont="1" applyFill="1" applyBorder="1" applyAlignment="1" applyProtection="1">
      <alignment horizontal="center" vertical="center"/>
    </xf>
    <xf numFmtId="10" fontId="26" fillId="0" borderId="0" xfId="41" applyNumberFormat="1" applyFont="1" applyFill="1" applyBorder="1" applyAlignment="1" applyProtection="1">
      <alignment horizontal="center" vertical="center"/>
    </xf>
    <xf numFmtId="3" fontId="25" fillId="0" borderId="30" xfId="28" applyNumberFormat="1" applyFont="1" applyBorder="1" applyAlignment="1">
      <alignment horizontal="center" vertical="center"/>
    </xf>
    <xf numFmtId="0" fontId="25" fillId="0" borderId="47" xfId="0" applyFont="1" applyBorder="1" applyAlignment="1">
      <alignment horizontal="center"/>
    </xf>
    <xf numFmtId="0" fontId="25" fillId="0" borderId="23" xfId="0" applyFont="1" applyBorder="1" applyAlignment="1">
      <alignment horizontal="center"/>
    </xf>
    <xf numFmtId="3" fontId="25" fillId="0" borderId="0" xfId="0" applyNumberFormat="1" applyFont="1" applyBorder="1"/>
    <xf numFmtId="167" fontId="26" fillId="0" borderId="17" xfId="0" applyNumberFormat="1" applyFont="1" applyBorder="1" applyAlignment="1">
      <alignment horizontal="center" vertical="center"/>
    </xf>
    <xf numFmtId="167" fontId="25" fillId="0" borderId="18" xfId="28" applyNumberFormat="1" applyFont="1" applyFill="1" applyBorder="1" applyAlignment="1" applyProtection="1">
      <alignment vertical="center"/>
    </xf>
    <xf numFmtId="167" fontId="25" fillId="0" borderId="10" xfId="28" applyNumberFormat="1" applyFont="1" applyFill="1" applyBorder="1" applyAlignment="1" applyProtection="1">
      <alignment vertical="center"/>
    </xf>
    <xf numFmtId="167" fontId="25" fillId="0" borderId="16" xfId="28" applyNumberFormat="1" applyFont="1" applyFill="1" applyBorder="1" applyAlignment="1" applyProtection="1">
      <alignment vertical="center"/>
    </xf>
    <xf numFmtId="167" fontId="25" fillId="0" borderId="51" xfId="28" applyNumberFormat="1" applyFont="1" applyFill="1" applyBorder="1" applyAlignment="1" applyProtection="1">
      <alignment vertical="center"/>
    </xf>
    <xf numFmtId="167" fontId="25" fillId="0" borderId="0" xfId="28" applyNumberFormat="1" applyFont="1" applyFill="1" applyBorder="1" applyAlignment="1" applyProtection="1">
      <alignment vertical="center"/>
    </xf>
    <xf numFmtId="167" fontId="25" fillId="0" borderId="48" xfId="28" applyNumberFormat="1" applyFont="1" applyFill="1" applyBorder="1" applyAlignment="1" applyProtection="1">
      <alignment vertical="center"/>
    </xf>
    <xf numFmtId="167" fontId="25" fillId="0" borderId="30" xfId="28" applyNumberFormat="1" applyFont="1" applyFill="1" applyBorder="1" applyAlignment="1" applyProtection="1">
      <alignment vertical="center"/>
    </xf>
    <xf numFmtId="167" fontId="25" fillId="0" borderId="40" xfId="28" applyNumberFormat="1" applyFont="1" applyFill="1" applyBorder="1" applyAlignment="1" applyProtection="1">
      <alignment vertical="center"/>
    </xf>
    <xf numFmtId="167" fontId="25" fillId="0" borderId="49" xfId="28" applyNumberFormat="1" applyFont="1" applyFill="1" applyBorder="1" applyAlignment="1" applyProtection="1">
      <alignment vertical="center"/>
    </xf>
    <xf numFmtId="167" fontId="25" fillId="0" borderId="39" xfId="28" applyNumberFormat="1" applyFont="1" applyFill="1" applyBorder="1" applyAlignment="1" applyProtection="1">
      <alignment vertical="center"/>
    </xf>
    <xf numFmtId="167" fontId="25" fillId="0" borderId="52" xfId="28" applyNumberFormat="1" applyFont="1" applyFill="1" applyBorder="1" applyAlignment="1" applyProtection="1">
      <alignment vertical="center"/>
    </xf>
    <xf numFmtId="167" fontId="25" fillId="0" borderId="19" xfId="28" applyNumberFormat="1" applyFont="1" applyFill="1" applyBorder="1" applyAlignment="1" applyProtection="1">
      <alignment vertical="center"/>
    </xf>
    <xf numFmtId="169" fontId="20" fillId="0" borderId="50" xfId="45" applyNumberFormat="1" applyFont="1" applyBorder="1" applyAlignment="1">
      <alignment vertical="center"/>
    </xf>
    <xf numFmtId="167" fontId="25" fillId="0" borderId="0" xfId="0" applyNumberFormat="1" applyFont="1" applyBorder="1" applyAlignment="1">
      <alignment vertical="center"/>
    </xf>
    <xf numFmtId="0" fontId="25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left" vertical="center" wrapText="1" indent="1"/>
    </xf>
    <xf numFmtId="0" fontId="21" fillId="0" borderId="0" xfId="0" applyFont="1" applyBorder="1" applyAlignment="1">
      <alignment horizontal="left" vertical="center" wrapText="1" indent="1"/>
    </xf>
    <xf numFmtId="0" fontId="21" fillId="0" borderId="39" xfId="0" applyFont="1" applyBorder="1" applyAlignment="1">
      <alignment horizontal="left" vertical="center" wrapText="1" indent="1"/>
    </xf>
    <xf numFmtId="168" fontId="25" fillId="0" borderId="16" xfId="41" applyNumberFormat="1" applyFont="1" applyFill="1" applyBorder="1" applyAlignment="1" applyProtection="1">
      <alignment horizontal="center" vertical="center"/>
    </xf>
    <xf numFmtId="3" fontId="25" fillId="0" borderId="46" xfId="28" applyNumberFormat="1" applyFont="1" applyBorder="1" applyAlignment="1">
      <alignment horizontal="center" vertical="center"/>
    </xf>
    <xf numFmtId="9" fontId="26" fillId="0" borderId="17" xfId="0" applyNumberFormat="1" applyFont="1" applyBorder="1" applyAlignment="1">
      <alignment horizontal="center" vertical="center"/>
    </xf>
    <xf numFmtId="10" fontId="26" fillId="0" borderId="22" xfId="0" applyNumberFormat="1" applyFont="1" applyBorder="1" applyAlignment="1">
      <alignment horizontal="center" vertical="center"/>
    </xf>
    <xf numFmtId="3" fontId="26" fillId="0" borderId="45" xfId="28" applyNumberFormat="1" applyFont="1" applyBorder="1" applyAlignment="1">
      <alignment horizontal="center" vertical="center"/>
    </xf>
    <xf numFmtId="0" fontId="21" fillId="0" borderId="19" xfId="0" applyFont="1" applyBorder="1" applyAlignment="1">
      <alignment horizontal="left" vertical="center" wrapText="1" indent="1"/>
    </xf>
    <xf numFmtId="169" fontId="25" fillId="0" borderId="0" xfId="45" applyNumberFormat="1" applyFont="1"/>
    <xf numFmtId="168" fontId="25" fillId="0" borderId="53" xfId="41" applyNumberFormat="1" applyFont="1" applyFill="1" applyBorder="1" applyAlignment="1" applyProtection="1">
      <alignment horizontal="center" vertical="center"/>
    </xf>
    <xf numFmtId="168" fontId="25" fillId="0" borderId="0" xfId="41" applyNumberFormat="1" applyFont="1" applyFill="1" applyBorder="1" applyAlignment="1" applyProtection="1">
      <alignment horizontal="center" vertical="center"/>
    </xf>
    <xf numFmtId="0" fontId="31" fillId="0" borderId="0" xfId="0" applyFont="1"/>
    <xf numFmtId="10" fontId="25" fillId="0" borderId="46" xfId="41" applyNumberFormat="1" applyFont="1" applyFill="1" applyBorder="1" applyAlignment="1" applyProtection="1">
      <alignment horizontal="center" vertical="center"/>
    </xf>
    <xf numFmtId="10" fontId="25" fillId="0" borderId="50" xfId="41" applyNumberFormat="1" applyFont="1" applyFill="1" applyBorder="1" applyAlignment="1" applyProtection="1">
      <alignment horizontal="center" vertical="center"/>
    </xf>
    <xf numFmtId="10" fontId="25" fillId="0" borderId="54" xfId="41" applyNumberFormat="1" applyFont="1" applyFill="1" applyBorder="1" applyAlignment="1" applyProtection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3" fillId="0" borderId="45" xfId="0" applyNumberFormat="1" applyFont="1" applyBorder="1" applyAlignment="1">
      <alignment horizontal="center" vertical="center" wrapText="1"/>
    </xf>
    <xf numFmtId="0" fontId="21" fillId="0" borderId="45" xfId="0" applyNumberFormat="1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2" fillId="0" borderId="28" xfId="0" applyFont="1" applyBorder="1" applyAlignment="1">
      <alignment horizontal="center"/>
    </xf>
    <xf numFmtId="0" fontId="28" fillId="0" borderId="35" xfId="0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28" fillId="0" borderId="42" xfId="0" applyFont="1" applyBorder="1" applyAlignment="1">
      <alignment horizontal="center" vertical="center"/>
    </xf>
    <xf numFmtId="0" fontId="23" fillId="0" borderId="17" xfId="0" applyNumberFormat="1" applyFont="1" applyBorder="1" applyAlignment="1">
      <alignment horizontal="center" vertical="center" wrapText="1"/>
    </xf>
    <xf numFmtId="0" fontId="21" fillId="0" borderId="17" xfId="0" applyNumberFormat="1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/>
    </xf>
    <xf numFmtId="0" fontId="23" fillId="0" borderId="34" xfId="0" applyFont="1" applyBorder="1" applyAlignment="1">
      <alignment horizontal="center"/>
    </xf>
    <xf numFmtId="0" fontId="23" fillId="0" borderId="32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0" borderId="38" xfId="0" applyFont="1" applyBorder="1" applyAlignment="1">
      <alignment horizontal="center" vertical="center"/>
    </xf>
    <xf numFmtId="0" fontId="24" fillId="0" borderId="44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/>
    </xf>
    <xf numFmtId="0" fontId="23" fillId="0" borderId="43" xfId="0" applyFont="1" applyBorder="1" applyAlignment="1">
      <alignment horizontal="center"/>
    </xf>
    <xf numFmtId="0" fontId="23" fillId="0" borderId="25" xfId="0" applyFont="1" applyBorder="1" applyAlignment="1">
      <alignment horizontal="center"/>
    </xf>
    <xf numFmtId="0" fontId="26" fillId="0" borderId="0" xfId="0" applyFont="1" applyAlignment="1">
      <alignment horizontal="center" vertical="center"/>
    </xf>
    <xf numFmtId="10" fontId="25" fillId="0" borderId="0" xfId="47" applyNumberFormat="1" applyFont="1" applyAlignment="1">
      <alignment horizontal="center" vertical="center"/>
    </xf>
    <xf numFmtId="10" fontId="25" fillId="0" borderId="49" xfId="41" applyNumberFormat="1" applyFont="1" applyFill="1" applyBorder="1" applyAlignment="1" applyProtection="1">
      <alignment horizontal="center" vertical="center"/>
    </xf>
    <xf numFmtId="10" fontId="25" fillId="0" borderId="49" xfId="47" applyNumberFormat="1" applyFont="1" applyBorder="1" applyAlignment="1">
      <alignment horizontal="center" vertical="center"/>
    </xf>
    <xf numFmtId="169" fontId="25" fillId="0" borderId="0" xfId="45" applyNumberFormat="1" applyFont="1" applyBorder="1"/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3" xfId="45" xr:uid="{00000000-0005-0000-0000-00001C000000}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13" xfId="38" xr:uid="{00000000-0005-0000-0000-000027000000}"/>
    <cellStyle name="Normal 2" xfId="46" xr:uid="{00000000-0005-0000-0000-000028000000}"/>
    <cellStyle name="Note" xfId="39" builtinId="10" customBuiltin="1"/>
    <cellStyle name="Output" xfId="40" builtinId="21" customBuiltin="1"/>
    <cellStyle name="Percent" xfId="41" builtinId="5"/>
    <cellStyle name="Percent 2" xfId="47" xr:uid="{00000000-0005-0000-0000-00002C000000}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464003</xdr:colOff>
      <xdr:row>1</xdr:row>
      <xdr:rowOff>13607</xdr:rowOff>
    </xdr:from>
    <xdr:to>
      <xdr:col>2</xdr:col>
      <xdr:colOff>2503714</xdr:colOff>
      <xdr:row>8</xdr:row>
      <xdr:rowOff>163801</xdr:rowOff>
    </xdr:to>
    <xdr:pic>
      <xdr:nvPicPr>
        <xdr:cNvPr id="3" name="Picture 2" descr="Logo re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35503" y="367393"/>
          <a:ext cx="2529568" cy="1388444"/>
        </a:xfrm>
        <a:prstGeom prst="rect">
          <a:avLst/>
        </a:prstGeom>
      </xdr:spPr>
    </xdr:pic>
    <xdr:clientData/>
  </xdr:twoCellAnchor>
  <xdr:oneCellAnchor>
    <xdr:from>
      <xdr:col>5</xdr:col>
      <xdr:colOff>167329</xdr:colOff>
      <xdr:row>54</xdr:row>
      <xdr:rowOff>90101</xdr:rowOff>
    </xdr:from>
    <xdr:ext cx="5367467" cy="77229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C49A413B-254F-4C0C-A77C-9928B0D9BA9D}"/>
                </a:ext>
              </a:extLst>
            </xdr:cNvPr>
            <xdr:cNvSpPr txBox="1"/>
          </xdr:nvSpPr>
          <xdr:spPr>
            <a:xfrm>
              <a:off x="6088275" y="11455743"/>
              <a:ext cx="5367467" cy="7722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lang="en-GB" sz="1200" b="0" i="1">
                        <a:latin typeface="Cambria Math" panose="02040503050406030204" pitchFamily="18" charset="0"/>
                      </a:rPr>
                      <m:t>𝑅𝑂𝐸</m:t>
                    </m:r>
                    <m:r>
                      <a:rPr lang="en-GB" sz="1200" b="0" i="1">
                        <a:latin typeface="Cambria Math" panose="02040503050406030204" pitchFamily="18" charset="0"/>
                      </a:rPr>
                      <m:t>= </m:t>
                    </m:r>
                    <m:f>
                      <m:fPr>
                        <m:ctrlPr>
                          <a:rPr lang="en-GB" sz="12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n-GB" sz="1200" b="0" i="0">
                            <a:latin typeface="Cambria Math" panose="02040503050406030204" pitchFamily="18" charset="0"/>
                          </a:rPr>
                          <m:t>Quarterly</m:t>
                        </m:r>
                        <m:r>
                          <m:rPr>
                            <m:nor/>
                          </m:rPr>
                          <a:rPr lang="en-GB" sz="12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GB" sz="1200" b="0" i="0">
                            <a:latin typeface="Cambria Math" panose="02040503050406030204" pitchFamily="18" charset="0"/>
                          </a:rPr>
                          <m:t>Profit</m:t>
                        </m:r>
                        <m:r>
                          <m:rPr>
                            <m:nor/>
                          </m:rPr>
                          <a:rPr lang="en-GB" sz="1200" b="0" i="0">
                            <a:latin typeface="Cambria Math" panose="02040503050406030204" pitchFamily="18" charset="0"/>
                          </a:rPr>
                          <m:t> ∗ </m:t>
                        </m:r>
                        <m:f>
                          <m:fPr>
                            <m:ctrlPr>
                              <a:rPr lang="en-GB" sz="12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365</m:t>
                            </m:r>
                          </m:num>
                          <m:den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91</m:t>
                            </m:r>
                          </m:den>
                        </m:f>
                      </m:num>
                      <m:den>
                        <m:f>
                          <m:fPr>
                            <m:ctrlPr>
                              <a:rPr lang="en-GB" sz="12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Ending</m:t>
                            </m:r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Equity</m:t>
                            </m:r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Balance</m:t>
                            </m:r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 − </m:t>
                            </m:r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Quarterly</m:t>
                            </m:r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Profit</m:t>
                            </m:r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 + </m:t>
                            </m:r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Opening</m:t>
                            </m:r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Equity</m:t>
                            </m:r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 </m:t>
                            </m:r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Balance</m:t>
                            </m:r>
                          </m:num>
                          <m:den>
                            <m:r>
                              <m:rPr>
                                <m:nor/>
                              </m:rPr>
                              <a:rPr lang="en-GB" sz="1200" b="0" i="0">
                                <a:latin typeface="Cambria Math" panose="02040503050406030204" pitchFamily="18" charset="0"/>
                              </a:rPr>
                              <m:t>2</m:t>
                            </m:r>
                          </m:den>
                        </m:f>
                      </m:den>
                    </m:f>
                  </m:oMath>
                </m:oMathPara>
              </a14:m>
              <a:endParaRPr lang="sq-AL" sz="1200"/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C49A413B-254F-4C0C-A77C-9928B0D9BA9D}"/>
                </a:ext>
              </a:extLst>
            </xdr:cNvPr>
            <xdr:cNvSpPr txBox="1"/>
          </xdr:nvSpPr>
          <xdr:spPr>
            <a:xfrm>
              <a:off x="6088275" y="11455743"/>
              <a:ext cx="5367467" cy="7722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GB" sz="1200" b="0" i="0">
                  <a:latin typeface="Cambria Math" panose="02040503050406030204" pitchFamily="18" charset="0"/>
                </a:rPr>
                <a:t>𝑅𝑂𝐸=  ("Quarterly Profit ∗ "  "365" /"91" )/("Ending Equity Balance − Quarterly Profit + Opening Equity Balance" /"2" )</a:t>
              </a:r>
              <a:endParaRPr lang="sq-AL" sz="1200"/>
            </a:p>
          </xdr:txBody>
        </xdr:sp>
      </mc:Fallback>
    </mc:AlternateContent>
    <xdr:clientData/>
  </xdr:oneCellAnchor>
  <xdr:oneCellAnchor>
    <xdr:from>
      <xdr:col>5</xdr:col>
      <xdr:colOff>553480</xdr:colOff>
      <xdr:row>60</xdr:row>
      <xdr:rowOff>25743</xdr:rowOff>
    </xdr:from>
    <xdr:ext cx="4543682" cy="69506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B62B6005-E78D-4B78-B659-8E9513F7F2F9}"/>
                </a:ext>
              </a:extLst>
            </xdr:cNvPr>
            <xdr:cNvSpPr txBox="1"/>
          </xdr:nvSpPr>
          <xdr:spPr>
            <a:xfrm>
              <a:off x="6474426" y="12472601"/>
              <a:ext cx="4543682" cy="6950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GB" sz="1300" b="0" i="1">
                        <a:latin typeface="Cambria Math" panose="02040503050406030204" pitchFamily="18" charset="0"/>
                      </a:rPr>
                      <m:t>𝑅𝑂𝐴</m:t>
                    </m:r>
                    <m:r>
                      <a:rPr lang="en-GB" sz="1300" b="0" i="1">
                        <a:latin typeface="Cambria Math" panose="02040503050406030204" pitchFamily="18" charset="0"/>
                      </a:rPr>
                      <m:t>= </m:t>
                    </m:r>
                    <m:f>
                      <m:fPr>
                        <m:ctrlPr>
                          <a:rPr lang="en-GB" sz="13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n-GB" sz="1300" b="0" i="0">
                            <a:latin typeface="Cambria Math" panose="02040503050406030204" pitchFamily="18" charset="0"/>
                          </a:rPr>
                          <m:t>Net</m:t>
                        </m:r>
                        <m:r>
                          <m:rPr>
                            <m:nor/>
                          </m:rPr>
                          <a:rPr lang="en-GB" sz="13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GB" sz="1300" b="0" i="0">
                            <a:latin typeface="Cambria Math" panose="02040503050406030204" pitchFamily="18" charset="0"/>
                          </a:rPr>
                          <m:t>Income</m:t>
                        </m:r>
                        <m:r>
                          <m:rPr>
                            <m:nor/>
                          </m:rPr>
                          <a:rPr lang="en-GB" sz="13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GB" sz="1300" b="0" i="0">
                            <a:latin typeface="Cambria Math" panose="02040503050406030204" pitchFamily="18" charset="0"/>
                          </a:rPr>
                          <m:t>after</m:t>
                        </m:r>
                        <m:r>
                          <m:rPr>
                            <m:nor/>
                          </m:rPr>
                          <a:rPr lang="en-GB" sz="13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GB" sz="1300" b="0" i="0">
                            <a:latin typeface="Cambria Math" panose="02040503050406030204" pitchFamily="18" charset="0"/>
                          </a:rPr>
                          <m:t>taxes</m:t>
                        </m:r>
                        <m:r>
                          <m:rPr>
                            <m:nor/>
                          </m:rPr>
                          <a:rPr lang="en-GB" sz="13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GB" sz="1300" b="0" i="0">
                            <a:latin typeface="Cambria Math" panose="02040503050406030204" pitchFamily="18" charset="0"/>
                          </a:rPr>
                          <m:t>for</m:t>
                        </m:r>
                        <m:r>
                          <m:rPr>
                            <m:nor/>
                          </m:rPr>
                          <a:rPr lang="en-GB" sz="13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GB" sz="1300" b="0" i="0">
                            <a:latin typeface="Cambria Math" panose="02040503050406030204" pitchFamily="18" charset="0"/>
                          </a:rPr>
                          <m:t>the</m:t>
                        </m:r>
                        <m:r>
                          <m:rPr>
                            <m:nor/>
                          </m:rPr>
                          <a:rPr lang="en-GB" sz="13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GB" sz="1300" b="0" i="0">
                            <a:latin typeface="Cambria Math" panose="02040503050406030204" pitchFamily="18" charset="0"/>
                          </a:rPr>
                          <m:t>quaerter</m:t>
                        </m:r>
                        <m:r>
                          <m:rPr>
                            <m:nor/>
                          </m:rPr>
                          <a:rPr lang="en-GB" sz="1300" b="0" i="0">
                            <a:latin typeface="Cambria Math" panose="02040503050406030204" pitchFamily="18" charset="0"/>
                          </a:rPr>
                          <m:t> ∗ </m:t>
                        </m:r>
                        <m:f>
                          <m:fPr>
                            <m:ctrlPr>
                              <a:rPr lang="en-GB" sz="13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m:rPr>
                                <m:nor/>
                              </m:rPr>
                              <a:rPr lang="en-GB" sz="1300" b="0" i="0">
                                <a:latin typeface="Cambria Math" panose="02040503050406030204" pitchFamily="18" charset="0"/>
                              </a:rPr>
                              <m:t>365</m:t>
                            </m:r>
                          </m:num>
                          <m:den>
                            <m:r>
                              <m:rPr>
                                <m:nor/>
                              </m:rPr>
                              <a:rPr lang="en-GB" sz="1300" b="0" i="0">
                                <a:latin typeface="Cambria Math" panose="02040503050406030204" pitchFamily="18" charset="0"/>
                              </a:rPr>
                              <m:t>91</m:t>
                            </m:r>
                          </m:den>
                        </m:f>
                      </m:num>
                      <m:den>
                        <m:r>
                          <m:rPr>
                            <m:nor/>
                          </m:rPr>
                          <a:rPr lang="en-GB" sz="1300" b="0" i="0">
                            <a:latin typeface="Cambria Math" panose="02040503050406030204" pitchFamily="18" charset="0"/>
                          </a:rPr>
                          <m:t>Total</m:t>
                        </m:r>
                        <m:r>
                          <m:rPr>
                            <m:nor/>
                          </m:rPr>
                          <a:rPr lang="en-GB" sz="1300" b="0" i="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GB" sz="1300" b="0" i="0">
                            <a:latin typeface="Cambria Math" panose="02040503050406030204" pitchFamily="18" charset="0"/>
                          </a:rPr>
                          <m:t>Assets</m:t>
                        </m:r>
                      </m:den>
                    </m:f>
                  </m:oMath>
                </m:oMathPara>
              </a14:m>
              <a:endParaRPr lang="sq-AL" sz="1300"/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B62B6005-E78D-4B78-B659-8E9513F7F2F9}"/>
                </a:ext>
              </a:extLst>
            </xdr:cNvPr>
            <xdr:cNvSpPr txBox="1"/>
          </xdr:nvSpPr>
          <xdr:spPr>
            <a:xfrm>
              <a:off x="6474426" y="12472601"/>
              <a:ext cx="4543682" cy="6950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GB" sz="1300" b="0" i="0">
                  <a:latin typeface="Cambria Math" panose="02040503050406030204" pitchFamily="18" charset="0"/>
                </a:rPr>
                <a:t>𝑅𝑂𝐴=  ("Net Income after taxes for the quaerter ∗ "  "365" /"91" )/"Total Assets" </a:t>
              </a:r>
              <a:endParaRPr lang="sq-AL" sz="1300"/>
            </a:p>
          </xdr:txBody>
        </xdr:sp>
      </mc:Fallback>
    </mc:AlternateContent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Finance\Finance%20Department\2019%20Reports\Mar%202019\Local%20IFRS\IFRS%20SF%20&amp;%20Notes%20Mar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FRS Adjustments "/>
      <sheetName val="Adj"/>
      <sheetName val="BSH Adj"/>
      <sheetName val="PL Adj"/>
      <sheetName val="IFRS BSH"/>
      <sheetName val="P&amp;L"/>
      <sheetName val="Equity"/>
      <sheetName val="CF"/>
      <sheetName val="Sheet1"/>
      <sheetName val="Fair Value"/>
      <sheetName val="5 cash &amp; cash equiv"/>
      <sheetName val="7 Loans to Fin Inst"/>
      <sheetName val="8 AFS"/>
      <sheetName val="9 Loans"/>
      <sheetName val="10, 11 PPE"/>
      <sheetName val="12 Assets through legal"/>
      <sheetName val="13 Other Assets"/>
      <sheetName val="14 Due to Fin Inst"/>
      <sheetName val="15 Due to customers"/>
      <sheetName val="16 Other Liab"/>
      <sheetName val="17 Deferred Tax"/>
      <sheetName val="D.Tax Calculations"/>
      <sheetName val="18 Shareholders Equity"/>
      <sheetName val="19 Maturity Analysis"/>
      <sheetName val="20-27 IS Notes"/>
      <sheetName val="28 Commitments"/>
      <sheetName val="29 Related parties"/>
      <sheetName val="31 Credit Risk"/>
      <sheetName val="31.Liquidity"/>
      <sheetName val="FCY"/>
      <sheetName val="Market Risk"/>
      <sheetName val="COREP"/>
    </sheetNames>
    <sheetDataSet>
      <sheetData sheetId="0" refreshError="1"/>
      <sheetData sheetId="1" refreshError="1"/>
      <sheetData sheetId="2" refreshError="1">
        <row r="9">
          <cell r="G9">
            <v>1585743.6235063011</v>
          </cell>
        </row>
        <row r="15">
          <cell r="G15">
            <v>20160877.592367806</v>
          </cell>
        </row>
        <row r="39">
          <cell r="G39">
            <v>86259972.059401512</v>
          </cell>
        </row>
        <row r="42">
          <cell r="G42">
            <v>7490992.2940560989</v>
          </cell>
        </row>
        <row r="45">
          <cell r="G45">
            <v>70084545.138623267</v>
          </cell>
        </row>
        <row r="68">
          <cell r="G68">
            <v>352257.64991400583</v>
          </cell>
        </row>
        <row r="71">
          <cell r="G71">
            <v>7950868.4207744729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D192"/>
  <sheetViews>
    <sheetView tabSelected="1" topLeftCell="A6" zoomScale="74" zoomScaleNormal="70" zoomScalePageLayoutView="70" workbookViewId="0">
      <pane xSplit="3" topLeftCell="D1" activePane="topRight" state="frozen"/>
      <selection activeCell="A6" sqref="A6"/>
      <selection pane="topRight" activeCell="M49" sqref="M49"/>
    </sheetView>
  </sheetViews>
  <sheetFormatPr defaultColWidth="8.85546875" defaultRowHeight="14.25" x14ac:dyDescent="0.2"/>
  <cols>
    <col min="1" max="1" width="8.42578125" style="8" customWidth="1"/>
    <col min="2" max="2" width="7.28515625" style="8" customWidth="1"/>
    <col min="3" max="3" width="37.7109375" style="8" customWidth="1"/>
    <col min="4" max="4" width="23.85546875" style="14" customWidth="1"/>
    <col min="5" max="5" width="11.42578125" style="14" customWidth="1"/>
    <col min="6" max="6" width="22.140625" style="14" customWidth="1"/>
    <col min="7" max="7" width="11.85546875" style="14" customWidth="1"/>
    <col min="8" max="8" width="22.28515625" style="8" customWidth="1"/>
    <col min="9" max="9" width="13.140625" style="8" customWidth="1"/>
    <col min="10" max="10" width="22.85546875" style="8" customWidth="1"/>
    <col min="11" max="11" width="11" style="8" customWidth="1"/>
    <col min="12" max="12" width="23.42578125" style="8" customWidth="1"/>
    <col min="13" max="13" width="13.85546875" style="8" customWidth="1"/>
    <col min="14" max="14" width="21.7109375" style="8" customWidth="1"/>
    <col min="15" max="15" width="11" style="8" customWidth="1"/>
    <col min="16" max="16" width="21.85546875" style="8" customWidth="1"/>
    <col min="17" max="17" width="8.85546875" style="8" customWidth="1"/>
    <col min="18" max="18" width="25.42578125" style="8" customWidth="1"/>
    <col min="19" max="19" width="23.42578125" style="8" customWidth="1"/>
    <col min="20" max="20" width="20.7109375" style="8" customWidth="1"/>
    <col min="21" max="21" width="8.85546875" style="8"/>
    <col min="22" max="22" width="20" style="8" customWidth="1"/>
    <col min="23" max="23" width="20.7109375" style="8" customWidth="1"/>
    <col min="24" max="24" width="32.42578125" style="8" customWidth="1"/>
    <col min="25" max="16384" width="8.85546875" style="8"/>
  </cols>
  <sheetData>
    <row r="1" spans="1:56" x14ac:dyDescent="0.2"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</row>
    <row r="2" spans="1:56" x14ac:dyDescent="0.2"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</row>
    <row r="3" spans="1:56" x14ac:dyDescent="0.2"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</row>
    <row r="4" spans="1:56" x14ac:dyDescent="0.2"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</row>
    <row r="5" spans="1:56" x14ac:dyDescent="0.2"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</row>
    <row r="6" spans="1:56" x14ac:dyDescent="0.2"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</row>
    <row r="7" spans="1:56" x14ac:dyDescent="0.2">
      <c r="A7" s="2"/>
      <c r="N7" s="42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</row>
    <row r="8" spans="1:56" x14ac:dyDescent="0.2">
      <c r="A8" s="2"/>
      <c r="N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</row>
    <row r="9" spans="1:56" x14ac:dyDescent="0.2">
      <c r="A9" s="2"/>
      <c r="H9" s="14"/>
      <c r="I9" s="14"/>
      <c r="J9" s="14"/>
      <c r="K9" s="14"/>
      <c r="L9" s="14"/>
      <c r="M9" s="14"/>
      <c r="N9" s="14"/>
      <c r="O9" s="14"/>
      <c r="P9" s="14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</row>
    <row r="10" spans="1:56" ht="19.5" x14ac:dyDescent="0.25">
      <c r="A10" s="8" t="s">
        <v>0</v>
      </c>
      <c r="B10" s="108" t="s">
        <v>35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2"/>
      <c r="S10" s="2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</row>
    <row r="11" spans="1:56" ht="19.5" x14ac:dyDescent="0.25">
      <c r="B11" s="38"/>
      <c r="C11" s="108" t="s">
        <v>48</v>
      </c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38"/>
      <c r="R11" s="2"/>
      <c r="S11" s="2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</row>
    <row r="12" spans="1:56" ht="20.25" thickBot="1" x14ac:dyDescent="0.3"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</row>
    <row r="13" spans="1:56" ht="22.5" customHeight="1" thickTop="1" x14ac:dyDescent="0.25">
      <c r="A13" s="51"/>
      <c r="B13" s="15"/>
      <c r="C13" s="15"/>
      <c r="D13" s="111" t="s">
        <v>1</v>
      </c>
      <c r="E13" s="111"/>
      <c r="F13" s="111"/>
      <c r="G13" s="111"/>
      <c r="H13" s="111"/>
      <c r="I13" s="111"/>
      <c r="J13" s="111"/>
      <c r="K13" s="111"/>
      <c r="L13" s="112" t="s">
        <v>2</v>
      </c>
      <c r="M13" s="112"/>
      <c r="N13" s="112"/>
      <c r="O13" s="112"/>
      <c r="P13" s="112"/>
      <c r="Q13" s="113"/>
      <c r="R13" s="101"/>
      <c r="S13" s="31"/>
      <c r="T13" s="32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</row>
    <row r="14" spans="1:56" ht="16.5" x14ac:dyDescent="0.25">
      <c r="A14" s="52"/>
      <c r="B14" s="30" t="s">
        <v>3</v>
      </c>
      <c r="C14" s="30" t="s">
        <v>4</v>
      </c>
      <c r="D14" s="116" t="s">
        <v>5</v>
      </c>
      <c r="E14" s="116"/>
      <c r="F14" s="116" t="s">
        <v>39</v>
      </c>
      <c r="G14" s="116"/>
      <c r="H14" s="117" t="s">
        <v>6</v>
      </c>
      <c r="I14" s="117"/>
      <c r="J14" s="117" t="s">
        <v>7</v>
      </c>
      <c r="K14" s="117"/>
      <c r="L14" s="127" t="s">
        <v>8</v>
      </c>
      <c r="M14" s="127"/>
      <c r="N14" s="117" t="s">
        <v>40</v>
      </c>
      <c r="O14" s="117"/>
      <c r="P14" s="125" t="s">
        <v>9</v>
      </c>
      <c r="Q14" s="126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</row>
    <row r="15" spans="1:56" ht="15" thickBot="1" x14ac:dyDescent="0.25">
      <c r="A15" s="53"/>
      <c r="B15" s="16"/>
      <c r="C15" s="16"/>
      <c r="D15" s="17" t="s">
        <v>10</v>
      </c>
      <c r="E15" s="70" t="s">
        <v>11</v>
      </c>
      <c r="F15" s="17" t="s">
        <v>10</v>
      </c>
      <c r="G15" s="17" t="s">
        <v>12</v>
      </c>
      <c r="H15" s="12" t="s">
        <v>10</v>
      </c>
      <c r="I15" s="12" t="s">
        <v>12</v>
      </c>
      <c r="J15" s="12" t="s">
        <v>10</v>
      </c>
      <c r="K15" s="12" t="s">
        <v>12</v>
      </c>
      <c r="L15" s="12" t="s">
        <v>10</v>
      </c>
      <c r="M15" s="18" t="s">
        <v>12</v>
      </c>
      <c r="N15" s="19" t="s">
        <v>10</v>
      </c>
      <c r="O15" s="18" t="s">
        <v>12</v>
      </c>
      <c r="P15" s="12" t="s">
        <v>10</v>
      </c>
      <c r="Q15" s="50" t="s">
        <v>12</v>
      </c>
      <c r="T15" s="7"/>
      <c r="U15" s="7"/>
      <c r="V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</row>
    <row r="16" spans="1:56" ht="16.5" customHeight="1" thickTop="1" x14ac:dyDescent="0.2">
      <c r="A16" s="45"/>
      <c r="B16" s="88">
        <v>1</v>
      </c>
      <c r="C16" s="89" t="s">
        <v>34</v>
      </c>
      <c r="D16" s="74">
        <v>79814851997.834732</v>
      </c>
      <c r="E16" s="92">
        <f>D16/D30</f>
        <v>5.5464100021581177E-2</v>
      </c>
      <c r="F16" s="75">
        <v>37620238790.576271</v>
      </c>
      <c r="G16" s="92">
        <f>F16/F30</f>
        <v>7.0095156525306623E-2</v>
      </c>
      <c r="H16" s="76">
        <v>18921874865.516258</v>
      </c>
      <c r="I16" s="92">
        <f>H16/H30</f>
        <v>4.1741468759182485E-2</v>
      </c>
      <c r="J16" s="76">
        <v>13575882823.6915</v>
      </c>
      <c r="K16" s="92">
        <f>J16/J30</f>
        <v>5.3127878005940696E-2</v>
      </c>
      <c r="L16" s="74">
        <v>67536443257.762596</v>
      </c>
      <c r="M16" s="92">
        <f>L16/L30</f>
        <v>5.6762621462982332E-2</v>
      </c>
      <c r="N16" s="77">
        <v>2558560353.1835799</v>
      </c>
      <c r="O16" s="92">
        <f>N16/N30</f>
        <v>2.7218768955089945E-2</v>
      </c>
      <c r="P16" s="77">
        <v>9719848386.8866596</v>
      </c>
      <c r="Q16" s="92">
        <f>P16/P30</f>
        <v>6.2615158381072372E-2</v>
      </c>
      <c r="R16" s="42"/>
      <c r="S16" s="10"/>
      <c r="T16" s="6"/>
      <c r="U16" s="7"/>
      <c r="V16" s="7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</row>
    <row r="17" spans="1:56" ht="16.5" customHeight="1" x14ac:dyDescent="0.2">
      <c r="A17" s="45"/>
      <c r="B17" s="88">
        <v>2</v>
      </c>
      <c r="C17" s="89" t="s">
        <v>38</v>
      </c>
      <c r="D17" s="74">
        <v>76617026066.654419</v>
      </c>
      <c r="E17" s="92">
        <f>D17/D30</f>
        <v>5.3241900357496069E-2</v>
      </c>
      <c r="F17" s="75">
        <v>24125127405.391956</v>
      </c>
      <c r="G17" s="92">
        <f>F17/F30</f>
        <v>4.4950660496538807E-2</v>
      </c>
      <c r="H17" s="76">
        <v>28315961826.541435</v>
      </c>
      <c r="I17" s="92">
        <f>H17/H30</f>
        <v>6.2464731659482686E-2</v>
      </c>
      <c r="J17" s="76">
        <v>11917656513.54649</v>
      </c>
      <c r="K17" s="92">
        <f>J17/J30</f>
        <v>4.6638572945213161E-2</v>
      </c>
      <c r="L17" s="74">
        <v>65093891025.192497</v>
      </c>
      <c r="M17" s="92">
        <f>L17/L30</f>
        <v>5.4709719931704204E-2</v>
      </c>
      <c r="N17" s="77">
        <v>1960785801.095696</v>
      </c>
      <c r="O17" s="92">
        <f>N17/N30</f>
        <v>2.0859455444948546E-2</v>
      </c>
      <c r="P17" s="77">
        <v>9562349240.8642464</v>
      </c>
      <c r="Q17" s="92">
        <f>P17/P30</f>
        <v>6.1600550582623384E-2</v>
      </c>
      <c r="R17" s="42"/>
      <c r="S17" s="10"/>
      <c r="T17" s="7"/>
      <c r="U17" s="7"/>
      <c r="V17" s="7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</row>
    <row r="18" spans="1:56" ht="16.5" customHeight="1" x14ac:dyDescent="0.2">
      <c r="A18" s="45"/>
      <c r="B18" s="88">
        <v>3</v>
      </c>
      <c r="C18" s="89" t="s">
        <v>49</v>
      </c>
      <c r="D18" s="98">
        <v>384452269285.71454</v>
      </c>
      <c r="E18" s="92">
        <f>D18/D30</f>
        <v>0.26715953965266015</v>
      </c>
      <c r="F18" s="98">
        <v>101588878140.10004</v>
      </c>
      <c r="G18" s="92">
        <f>F18/F30</f>
        <v>0.18928344272616282</v>
      </c>
      <c r="H18" s="98">
        <v>146134357027.44998</v>
      </c>
      <c r="I18" s="92">
        <f>H18/H30</f>
        <v>0.32237094589506454</v>
      </c>
      <c r="J18" s="132">
        <v>93668484387.259995</v>
      </c>
      <c r="K18" s="92">
        <f>J18/J30</f>
        <v>0.36656237212384429</v>
      </c>
      <c r="L18" s="98">
        <v>299648345855.89984</v>
      </c>
      <c r="M18" s="92">
        <f>L18/L30</f>
        <v>0.25184662986930789</v>
      </c>
      <c r="N18" s="98">
        <v>46343034714.560059</v>
      </c>
      <c r="O18" s="92">
        <f>N18/N30</f>
        <v>0.49301176460574031</v>
      </c>
      <c r="P18" s="132">
        <v>38460888715.255486</v>
      </c>
      <c r="Q18" s="92">
        <f>P18/P30</f>
        <v>0.24776462991249362</v>
      </c>
      <c r="R18" s="42"/>
      <c r="S18" s="10"/>
      <c r="T18" s="6"/>
      <c r="U18" s="7"/>
      <c r="V18" s="7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</row>
    <row r="19" spans="1:56" ht="16.5" customHeight="1" x14ac:dyDescent="0.2">
      <c r="A19" s="45"/>
      <c r="B19" s="88">
        <v>4</v>
      </c>
      <c r="C19" s="89" t="s">
        <v>13</v>
      </c>
      <c r="D19" s="74">
        <v>203972653654.41147</v>
      </c>
      <c r="E19" s="92">
        <f>D19/D30</f>
        <v>0.14174253764528089</v>
      </c>
      <c r="F19" s="75">
        <v>98502356933.98378</v>
      </c>
      <c r="G19" s="92">
        <f>F19/F30</f>
        <v>0.18353254390104445</v>
      </c>
      <c r="H19" s="76">
        <v>48358179050.223213</v>
      </c>
      <c r="I19" s="92">
        <f>H19/H30</f>
        <v>0.10667766457722909</v>
      </c>
      <c r="J19" s="76">
        <v>12988371353.878258</v>
      </c>
      <c r="K19" s="92">
        <f>J19/J30</f>
        <v>5.0828709833918906E-2</v>
      </c>
      <c r="L19" s="78">
        <v>176376518673.01364</v>
      </c>
      <c r="M19" s="92">
        <f>L19/L30</f>
        <v>0.1482398699348767</v>
      </c>
      <c r="N19" s="77">
        <v>10662440750.591248</v>
      </c>
      <c r="O19" s="92">
        <f>N19/N30</f>
        <v>0.11343039491976972</v>
      </c>
      <c r="P19" s="76">
        <v>16933694231.498964</v>
      </c>
      <c r="Q19" s="92">
        <f>P19/P30</f>
        <v>0.10908667543749448</v>
      </c>
      <c r="R19" s="42"/>
      <c r="S19" s="10"/>
      <c r="T19" s="6"/>
      <c r="U19" s="7"/>
      <c r="V19" s="7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</row>
    <row r="20" spans="1:56" ht="16.5" customHeight="1" x14ac:dyDescent="0.2">
      <c r="A20" s="45"/>
      <c r="B20" s="88">
        <v>5</v>
      </c>
      <c r="C20" s="89" t="s">
        <v>14</v>
      </c>
      <c r="D20" s="74" t="s">
        <v>47</v>
      </c>
      <c r="E20" s="92"/>
      <c r="F20" s="75" t="s">
        <v>47</v>
      </c>
      <c r="G20" s="92"/>
      <c r="H20" s="76" t="s">
        <v>47</v>
      </c>
      <c r="I20" s="92"/>
      <c r="J20" s="79" t="s">
        <v>47</v>
      </c>
      <c r="K20" s="92"/>
      <c r="L20" s="78" t="s">
        <v>47</v>
      </c>
      <c r="M20" s="92"/>
      <c r="N20" s="77" t="s">
        <v>47</v>
      </c>
      <c r="O20" s="92"/>
      <c r="P20" s="77" t="s">
        <v>47</v>
      </c>
      <c r="Q20" s="92"/>
      <c r="R20" s="42"/>
      <c r="S20" s="10"/>
      <c r="T20" s="6"/>
      <c r="U20" s="7"/>
      <c r="V20" s="7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</row>
    <row r="21" spans="1:56" ht="16.5" customHeight="1" x14ac:dyDescent="0.2">
      <c r="A21" s="45"/>
      <c r="B21" s="88">
        <v>6</v>
      </c>
      <c r="C21" s="89" t="s">
        <v>36</v>
      </c>
      <c r="D21" s="74">
        <v>26598141064.35545</v>
      </c>
      <c r="E21" s="92">
        <f>D21/D30</f>
        <v>1.8483301283595158E-2</v>
      </c>
      <c r="F21" s="98">
        <v>12924745624.551615</v>
      </c>
      <c r="G21" s="92">
        <f>F21/F30</f>
        <v>2.4081773447691603E-2</v>
      </c>
      <c r="H21" s="98">
        <v>6447160797.9038363</v>
      </c>
      <c r="I21" s="92">
        <f>H21/H30</f>
        <v>1.4222372938401028E-2</v>
      </c>
      <c r="J21" s="79">
        <v>3940199855.3299999</v>
      </c>
      <c r="K21" s="92">
        <f>J21/J30</f>
        <v>1.541958338559643E-2</v>
      </c>
      <c r="L21" s="78">
        <v>22673915592.23</v>
      </c>
      <c r="M21" s="92">
        <f>L21/L30</f>
        <v>1.9056835476710329E-2</v>
      </c>
      <c r="N21" s="77">
        <v>252650924.16773182</v>
      </c>
      <c r="O21" s="92">
        <f>N21/N30</f>
        <v>2.6877799160198355E-3</v>
      </c>
      <c r="P21" s="77">
        <v>3671574547.9577236</v>
      </c>
      <c r="Q21" s="92">
        <f>P21/P30</f>
        <v>2.3652243602734276E-2</v>
      </c>
      <c r="R21" s="42"/>
      <c r="S21" s="10"/>
      <c r="T21" s="6"/>
      <c r="U21" s="7"/>
      <c r="V21" s="7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</row>
    <row r="22" spans="1:56" ht="16.5" customHeight="1" x14ac:dyDescent="0.2">
      <c r="A22" s="45"/>
      <c r="B22" s="88">
        <v>7</v>
      </c>
      <c r="C22" s="89" t="s">
        <v>16</v>
      </c>
      <c r="D22" s="74">
        <v>10075578079.237431</v>
      </c>
      <c r="E22" s="92">
        <f>D22/D30</f>
        <v>7.0016150675470271E-3</v>
      </c>
      <c r="F22" s="75">
        <v>4874610079.2374306</v>
      </c>
      <c r="G22" s="92">
        <f>F22/F30</f>
        <v>9.0825196088222659E-3</v>
      </c>
      <c r="H22" s="76">
        <v>3194142000</v>
      </c>
      <c r="I22" s="92">
        <f>H22/H30</f>
        <v>7.0462456523467231E-3</v>
      </c>
      <c r="J22" s="79">
        <v>646522000</v>
      </c>
      <c r="K22" s="92">
        <f>J22/J30</f>
        <v>2.5301000598071549E-3</v>
      </c>
      <c r="L22" s="74">
        <v>7621091000</v>
      </c>
      <c r="M22" s="92">
        <f>L22/L30</f>
        <v>6.4053284819410366E-3</v>
      </c>
      <c r="N22" s="10">
        <v>1185634638.7682457</v>
      </c>
      <c r="O22" s="92">
        <f>N22/N30</f>
        <v>1.261315382208179E-2</v>
      </c>
      <c r="P22" s="77">
        <v>1268852440.4691844</v>
      </c>
      <c r="Q22" s="92">
        <f>P22/P30</f>
        <v>8.1739337240461247E-3</v>
      </c>
      <c r="R22" s="42"/>
      <c r="S22" s="10"/>
      <c r="T22" s="6"/>
      <c r="U22" s="7"/>
      <c r="V22" s="7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</row>
    <row r="23" spans="1:56" ht="16.5" customHeight="1" x14ac:dyDescent="0.2">
      <c r="A23" s="45"/>
      <c r="B23" s="88">
        <v>8</v>
      </c>
      <c r="C23" s="89" t="s">
        <v>45</v>
      </c>
      <c r="D23" s="74">
        <v>179883292068.98859</v>
      </c>
      <c r="E23" s="92">
        <f>D23/D30</f>
        <v>0.12500261109043148</v>
      </c>
      <c r="F23" s="75">
        <v>46236627824.582588</v>
      </c>
      <c r="G23" s="92">
        <f>F23/F30</f>
        <v>8.6149470836913281E-2</v>
      </c>
      <c r="H23" s="75">
        <v>62217575937.819992</v>
      </c>
      <c r="I23" s="92">
        <f>H23/H30</f>
        <v>0.13725135700022609</v>
      </c>
      <c r="J23" s="79">
        <v>54839736889.850006</v>
      </c>
      <c r="K23" s="92">
        <f>J23/J30</f>
        <v>0.21460989971697503</v>
      </c>
      <c r="L23" s="78">
        <v>149632925787.89999</v>
      </c>
      <c r="M23" s="92">
        <f>L23/L30</f>
        <v>0.125762576694781</v>
      </c>
      <c r="N23" s="77">
        <v>9369674705.2284088</v>
      </c>
      <c r="O23" s="92">
        <f>N23/N30</f>
        <v>9.9677543532882121E-2</v>
      </c>
      <c r="P23" s="77">
        <v>20880691679.089859</v>
      </c>
      <c r="Q23" s="92">
        <f>P23/P30</f>
        <v>0.13451319038643328</v>
      </c>
      <c r="R23" s="42"/>
      <c r="S23" s="10"/>
      <c r="T23" s="6"/>
      <c r="U23" s="7"/>
      <c r="V23" s="7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</row>
    <row r="24" spans="1:56" ht="16.5" customHeight="1" x14ac:dyDescent="0.2">
      <c r="A24" s="45"/>
      <c r="B24" s="88">
        <v>9</v>
      </c>
      <c r="C24" s="89" t="s">
        <v>17</v>
      </c>
      <c r="D24" s="74">
        <v>31651402208.758144</v>
      </c>
      <c r="E24" s="92">
        <f>D24/D30</f>
        <v>2.1994860530186559E-2</v>
      </c>
      <c r="F24" s="75">
        <v>21627026743.772404</v>
      </c>
      <c r="G24" s="92">
        <f>F24/F30</f>
        <v>4.0296124466957364E-2</v>
      </c>
      <c r="H24" s="80">
        <v>2028898092.5699999</v>
      </c>
      <c r="I24" s="92">
        <f>H24/H30</f>
        <v>4.4757291203164793E-3</v>
      </c>
      <c r="J24" s="79">
        <v>3073607929.6587996</v>
      </c>
      <c r="K24" s="92">
        <f>J24/J30</f>
        <v>1.202826138422741E-2</v>
      </c>
      <c r="L24" s="78">
        <v>19498331341.089401</v>
      </c>
      <c r="M24" s="92">
        <f>L24/L30</f>
        <v>1.6387839626820295E-2</v>
      </c>
      <c r="N24" s="77">
        <v>9076538076.0061188</v>
      </c>
      <c r="O24" s="92">
        <f>N24/N30</f>
        <v>9.6559063965594424E-2</v>
      </c>
      <c r="P24" s="77">
        <v>3076532791.6600008</v>
      </c>
      <c r="Q24" s="92">
        <f>P24/P30</f>
        <v>1.9818991032231208E-2</v>
      </c>
      <c r="R24" s="42"/>
      <c r="S24" s="10"/>
      <c r="T24" s="6"/>
      <c r="U24" s="7"/>
      <c r="V24" s="7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</row>
    <row r="25" spans="1:56" ht="16.5" customHeight="1" x14ac:dyDescent="0.2">
      <c r="A25" s="45"/>
      <c r="B25" s="88">
        <v>10</v>
      </c>
      <c r="C25" s="90" t="s">
        <v>37</v>
      </c>
      <c r="D25" s="78">
        <v>226233029271.84592</v>
      </c>
      <c r="E25" s="92">
        <f>D25/D30</f>
        <v>0.15721148444977845</v>
      </c>
      <c r="F25" s="81">
        <v>90004712895.644562</v>
      </c>
      <c r="G25" s="92">
        <f>F25/F30</f>
        <v>0.16769947882456937</v>
      </c>
      <c r="H25" s="80">
        <v>73746224529.100006</v>
      </c>
      <c r="I25" s="92">
        <f>H25/H30</f>
        <v>0.16268344173964594</v>
      </c>
      <c r="J25" s="82">
        <v>50208621570.929993</v>
      </c>
      <c r="K25" s="92">
        <f>J25/J30</f>
        <v>0.19648648683176254</v>
      </c>
      <c r="L25" s="83">
        <v>193418737667.43597</v>
      </c>
      <c r="M25" s="92">
        <f>L25/L30</f>
        <v>0.16256341110771533</v>
      </c>
      <c r="N25" s="84">
        <v>4857842969.4481506</v>
      </c>
      <c r="O25" s="92">
        <f>N25/N30</f>
        <v>5.1679259877920103E-2</v>
      </c>
      <c r="P25" s="84">
        <v>27956448634.9618</v>
      </c>
      <c r="Q25" s="92">
        <f>P25/P30</f>
        <v>0.18009514031228063</v>
      </c>
      <c r="R25" s="42"/>
      <c r="S25" s="10"/>
      <c r="T25" s="6"/>
      <c r="U25" s="7"/>
      <c r="V25" s="7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</row>
    <row r="26" spans="1:56" ht="16.5" customHeight="1" x14ac:dyDescent="0.2">
      <c r="A26" s="45"/>
      <c r="B26" s="88">
        <v>11</v>
      </c>
      <c r="C26" s="90" t="s">
        <v>46</v>
      </c>
      <c r="D26" s="78">
        <f>'[1]BSH Adj'!$G$39*1000</f>
        <v>86259972059.40152</v>
      </c>
      <c r="E26" s="92">
        <f>D26/D30</f>
        <v>5.9942875272026262E-2</v>
      </c>
      <c r="F26" s="78">
        <v>49358181966.798233</v>
      </c>
      <c r="G26" s="92">
        <f>F26/F30</f>
        <v>9.1965644078632169E-2</v>
      </c>
      <c r="H26" s="98">
        <f>'[1]BSH Adj'!$G$15*1000</f>
        <v>20160877592.367805</v>
      </c>
      <c r="I26" s="92">
        <f>H26/H30</f>
        <v>4.447469651716051E-2</v>
      </c>
      <c r="J26" s="78">
        <v>1577521181.3116605</v>
      </c>
      <c r="K26" s="92">
        <f>J26/J30</f>
        <v>6.1734735015725462E-3</v>
      </c>
      <c r="L26" s="78">
        <f>('[1]BSH Adj'!$G$42+'[1]BSH Adj'!$G$45)*1000</f>
        <v>77575537432.679367</v>
      </c>
      <c r="M26" s="92">
        <f>L26/L30</f>
        <v>6.5200218632663509E-2</v>
      </c>
      <c r="N26" s="78">
        <v>733566205.94786549</v>
      </c>
      <c r="O26" s="92">
        <f>N26/N30</f>
        <v>7.8039077906106513E-3</v>
      </c>
      <c r="P26" s="78">
        <f>'[1]BSH Adj'!$G$71*1000</f>
        <v>7950868420.7744732</v>
      </c>
      <c r="Q26" s="92">
        <f>P26/P30</f>
        <v>5.1219408535787242E-2</v>
      </c>
      <c r="R26" s="42"/>
      <c r="S26" s="10"/>
      <c r="T26" s="6"/>
      <c r="U26" s="7"/>
      <c r="V26" s="7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</row>
    <row r="27" spans="1:56" ht="16.5" customHeight="1" x14ac:dyDescent="0.2">
      <c r="A27" s="45"/>
      <c r="B27" s="88">
        <v>12</v>
      </c>
      <c r="C27" s="90" t="s">
        <v>18</v>
      </c>
      <c r="D27" s="78">
        <v>70882261435.433899</v>
      </c>
      <c r="E27" s="92">
        <f>D27/D30</f>
        <v>4.9256757854007245E-2</v>
      </c>
      <c r="F27" s="81">
        <v>22153025311.209999</v>
      </c>
      <c r="G27" s="92">
        <f>F27/F30</f>
        <v>4.1276180763831834E-2</v>
      </c>
      <c r="H27" s="80">
        <v>25892518264.017902</v>
      </c>
      <c r="I27" s="92">
        <f>H27/H30</f>
        <v>5.7118639135687849E-2</v>
      </c>
      <c r="J27" s="82">
        <v>7145404717.6399994</v>
      </c>
      <c r="K27" s="92">
        <f>J27/J30</f>
        <v>2.7962836382129749E-2</v>
      </c>
      <c r="L27" s="78">
        <v>57931070339.809998</v>
      </c>
      <c r="M27" s="92">
        <f>L27/L30</f>
        <v>4.8689555712812589E-2</v>
      </c>
      <c r="N27" s="78">
        <v>3307725176.2363625</v>
      </c>
      <c r="O27" s="92">
        <f>N27/N30</f>
        <v>3.5188619735659524E-2</v>
      </c>
      <c r="P27" s="78">
        <v>9643465919.3875389</v>
      </c>
      <c r="Q27" s="92">
        <f>P27/P30</f>
        <v>6.212310335000347E-2</v>
      </c>
      <c r="R27" s="42"/>
      <c r="S27" s="10"/>
      <c r="T27" s="6"/>
      <c r="U27" s="7"/>
      <c r="V27" s="7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</row>
    <row r="28" spans="1:56" ht="16.5" customHeight="1" x14ac:dyDescent="0.2">
      <c r="A28" s="45"/>
      <c r="B28" s="88">
        <v>13</v>
      </c>
      <c r="C28" s="90" t="s">
        <v>19</v>
      </c>
      <c r="D28" s="78">
        <v>53667144754.933105</v>
      </c>
      <c r="E28" s="92">
        <f>D28/D30</f>
        <v>3.7293809485996872E-2</v>
      </c>
      <c r="F28" s="81">
        <v>22944677003.0326</v>
      </c>
      <c r="G28" s="92">
        <f>F28/F30</f>
        <v>4.2751209924617735E-2</v>
      </c>
      <c r="H28" s="85">
        <v>17893419775.564182</v>
      </c>
      <c r="I28" s="92">
        <f>H28/H30</f>
        <v>3.9472707005256492E-2</v>
      </c>
      <c r="J28" s="82">
        <v>438732128.03000003</v>
      </c>
      <c r="K28" s="92">
        <f>J28/J30</f>
        <v>1.716934896829533E-3</v>
      </c>
      <c r="L28" s="83">
        <v>45351133629.323051</v>
      </c>
      <c r="M28" s="92">
        <f>L28/L30</f>
        <v>3.8116446572310572E-2</v>
      </c>
      <c r="N28" s="84">
        <v>3639618350.7269888</v>
      </c>
      <c r="O28" s="92">
        <f>N28/N30</f>
        <v>3.8719403609094899E-2</v>
      </c>
      <c r="P28" s="78">
        <v>4676392775.270936</v>
      </c>
      <c r="Q28" s="92">
        <f>P28/P30</f>
        <v>3.0125271775919383E-2</v>
      </c>
      <c r="R28" s="42"/>
      <c r="S28" s="10"/>
      <c r="T28" s="6"/>
      <c r="U28" s="7"/>
      <c r="V28" s="7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</row>
    <row r="29" spans="1:56" ht="16.5" customHeight="1" x14ac:dyDescent="0.2">
      <c r="A29" s="45"/>
      <c r="B29" s="88">
        <v>14</v>
      </c>
      <c r="C29" s="91" t="s">
        <v>20</v>
      </c>
      <c r="D29" s="78">
        <f>8928654.97351399*1000</f>
        <v>8928654973.5139904</v>
      </c>
      <c r="E29" s="92">
        <f>D29/D30</f>
        <v>6.2046072894127871E-3</v>
      </c>
      <c r="F29" s="81">
        <f>4742192.06674399*1000</f>
        <v>4742192066.7439899</v>
      </c>
      <c r="G29" s="92">
        <f>F29/F30</f>
        <v>8.835794398911509E-3</v>
      </c>
      <c r="H29" s="86">
        <v>0</v>
      </c>
      <c r="I29" s="92"/>
      <c r="J29" s="82">
        <f>1511445.012*1000</f>
        <v>1511445012</v>
      </c>
      <c r="K29" s="92">
        <f>J29/J30</f>
        <v>5.9148909321823945E-3</v>
      </c>
      <c r="L29" s="83">
        <f>7446925*1000</f>
        <v>7446925000</v>
      </c>
      <c r="M29" s="92">
        <f>L29/L30</f>
        <v>6.2589464953743184E-3</v>
      </c>
      <c r="N29" s="87">
        <f>51783*1000</f>
        <v>51783000</v>
      </c>
      <c r="O29" s="92">
        <f>N29/N30</f>
        <v>5.5088382458816734E-4</v>
      </c>
      <c r="P29" s="78">
        <f>1429946.97351399*1000</f>
        <v>1429946973.5139899</v>
      </c>
      <c r="Q29" s="92">
        <f>P29/P30</f>
        <v>9.2117029668806125E-3</v>
      </c>
      <c r="R29" s="42"/>
      <c r="S29" s="10"/>
      <c r="T29" s="6"/>
      <c r="U29" s="7"/>
      <c r="V29" s="7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</row>
    <row r="30" spans="1:56" s="2" customFormat="1" ht="18.75" customHeight="1" thickBot="1" x14ac:dyDescent="0.25">
      <c r="A30" s="54"/>
      <c r="B30" s="1" t="s">
        <v>21</v>
      </c>
      <c r="C30" s="73"/>
      <c r="D30" s="73">
        <f t="shared" ref="D30:Q30" si="0">SUM(D16:D29)</f>
        <v>1439036276921.083</v>
      </c>
      <c r="E30" s="99">
        <f t="shared" si="0"/>
        <v>1.0000000000000002</v>
      </c>
      <c r="F30" s="73">
        <f t="shared" si="0"/>
        <v>536702400785.62555</v>
      </c>
      <c r="G30" s="99">
        <f t="shared" si="0"/>
        <v>0.99999999999999989</v>
      </c>
      <c r="H30" s="73">
        <f t="shared" si="0"/>
        <v>453311189759.07465</v>
      </c>
      <c r="I30" s="99">
        <f t="shared" si="0"/>
        <v>0.99999999999999989</v>
      </c>
      <c r="J30" s="73">
        <f t="shared" si="0"/>
        <v>255532186363.12674</v>
      </c>
      <c r="K30" s="99">
        <f t="shared" si="0"/>
        <v>0.99999999999999989</v>
      </c>
      <c r="L30" s="73">
        <f t="shared" si="0"/>
        <v>1189804866602.3362</v>
      </c>
      <c r="M30" s="99">
        <f t="shared" si="0"/>
        <v>1.0000000000000002</v>
      </c>
      <c r="N30" s="73">
        <f t="shared" si="0"/>
        <v>93999855665.960449</v>
      </c>
      <c r="O30" s="99">
        <f t="shared" si="0"/>
        <v>1.0000000000000002</v>
      </c>
      <c r="P30" s="73">
        <f t="shared" si="0"/>
        <v>155231554757.59085</v>
      </c>
      <c r="Q30" s="99">
        <f t="shared" si="0"/>
        <v>1.0000000000000002</v>
      </c>
      <c r="R30" s="42"/>
      <c r="S30" s="10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</row>
    <row r="31" spans="1:56" ht="18.75" customHeight="1" thickTop="1" x14ac:dyDescent="0.2">
      <c r="A31" s="58"/>
      <c r="B31" s="20"/>
      <c r="C31" s="20"/>
      <c r="D31" s="9"/>
      <c r="E31" s="9"/>
      <c r="F31" s="21"/>
      <c r="G31" s="9"/>
      <c r="H31" s="9"/>
      <c r="I31" s="9"/>
      <c r="J31" s="9"/>
      <c r="K31" s="100"/>
      <c r="L31" s="22"/>
      <c r="M31" s="9"/>
      <c r="N31" s="9"/>
      <c r="O31" s="9"/>
      <c r="P31" s="9"/>
      <c r="Q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</row>
    <row r="32" spans="1:56" ht="15" thickBot="1" x14ac:dyDescent="0.25">
      <c r="A32" s="58"/>
      <c r="B32" s="5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S32" s="10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</row>
    <row r="33" spans="1:20" ht="24" customHeight="1" thickTop="1" x14ac:dyDescent="0.2">
      <c r="A33" s="54"/>
      <c r="B33" s="15"/>
      <c r="C33" s="15"/>
      <c r="D33" s="121" t="s">
        <v>22</v>
      </c>
      <c r="E33" s="122"/>
      <c r="F33" s="122"/>
      <c r="G33" s="122"/>
      <c r="H33" s="122"/>
      <c r="I33" s="123"/>
      <c r="J33" s="121" t="s">
        <v>23</v>
      </c>
      <c r="K33" s="124"/>
      <c r="L33" s="7"/>
      <c r="M33" s="7"/>
      <c r="N33" s="7"/>
      <c r="S33" s="10"/>
    </row>
    <row r="34" spans="1:20" ht="43.5" customHeight="1" thickBot="1" x14ac:dyDescent="0.25">
      <c r="A34" s="54"/>
      <c r="B34" s="105" t="s">
        <v>3</v>
      </c>
      <c r="C34" s="105" t="s">
        <v>24</v>
      </c>
      <c r="D34" s="118" t="s">
        <v>25</v>
      </c>
      <c r="E34" s="119"/>
      <c r="F34" s="119"/>
      <c r="G34" s="120"/>
      <c r="H34" s="36" t="s">
        <v>43</v>
      </c>
      <c r="I34" s="35" t="s">
        <v>41</v>
      </c>
      <c r="J34" s="114" t="s">
        <v>26</v>
      </c>
      <c r="K34" s="106" t="s">
        <v>42</v>
      </c>
      <c r="L34" s="64"/>
      <c r="M34" s="65"/>
      <c r="N34" s="7"/>
    </row>
    <row r="35" spans="1:20" ht="15.75" thickTop="1" thickBot="1" x14ac:dyDescent="0.25">
      <c r="A35" s="54"/>
      <c r="B35" s="16"/>
      <c r="C35" s="16"/>
      <c r="D35" s="12" t="s">
        <v>27</v>
      </c>
      <c r="E35" s="18"/>
      <c r="F35" s="19" t="s">
        <v>28</v>
      </c>
      <c r="G35" s="18"/>
      <c r="H35" s="12" t="s">
        <v>29</v>
      </c>
      <c r="I35" s="71" t="s">
        <v>29</v>
      </c>
      <c r="J35" s="115"/>
      <c r="K35" s="107"/>
      <c r="L35" s="66"/>
      <c r="M35" s="66"/>
      <c r="N35" s="7"/>
    </row>
    <row r="36" spans="1:20" ht="15.75" thickTop="1" x14ac:dyDescent="0.2">
      <c r="A36" s="54"/>
      <c r="B36" s="88">
        <v>1</v>
      </c>
      <c r="C36" s="89" t="s">
        <v>34</v>
      </c>
      <c r="D36" s="78">
        <v>469466774.65210199</v>
      </c>
      <c r="E36" s="92"/>
      <c r="F36" s="78">
        <v>469466774.65210199</v>
      </c>
      <c r="G36" s="92"/>
      <c r="H36" s="104">
        <f>((D36*(365/91)/D16))</f>
        <v>2.3592427061132928E-2</v>
      </c>
      <c r="I36" s="102">
        <f>(D36*365/91/((P107-D36+P16)/2))</f>
        <v>0.2070894971389183</v>
      </c>
      <c r="J36" s="46">
        <v>414</v>
      </c>
      <c r="K36" s="93">
        <v>33</v>
      </c>
      <c r="L36" s="67"/>
      <c r="M36" s="67"/>
      <c r="N36" s="67"/>
      <c r="O36" s="60"/>
      <c r="P36" s="60"/>
    </row>
    <row r="37" spans="1:20" ht="15" x14ac:dyDescent="0.2">
      <c r="A37" s="54"/>
      <c r="B37" s="88">
        <v>2</v>
      </c>
      <c r="C37" s="89" t="s">
        <v>38</v>
      </c>
      <c r="D37" s="75">
        <v>80759236.834633172</v>
      </c>
      <c r="E37" s="92"/>
      <c r="F37" s="78">
        <v>80759236.834633172</v>
      </c>
      <c r="G37" s="92"/>
      <c r="H37" s="103">
        <f>((D37*(365/91)/D17))</f>
        <v>4.2278384858969661E-3</v>
      </c>
      <c r="I37" s="103"/>
      <c r="J37" s="47">
        <v>417</v>
      </c>
      <c r="K37" s="69">
        <v>27</v>
      </c>
      <c r="L37" s="67"/>
      <c r="M37" s="67"/>
      <c r="N37" s="67"/>
      <c r="O37" s="60"/>
      <c r="P37" s="60"/>
      <c r="T37" s="62"/>
    </row>
    <row r="38" spans="1:20" ht="15" x14ac:dyDescent="0.2">
      <c r="A38" s="54"/>
      <c r="B38" s="88">
        <v>3</v>
      </c>
      <c r="C38" s="89" t="s">
        <v>49</v>
      </c>
      <c r="D38" s="98">
        <v>1921224972.3644893</v>
      </c>
      <c r="E38" s="92"/>
      <c r="F38" s="98">
        <v>1921224972.3644893</v>
      </c>
      <c r="G38" s="92"/>
      <c r="H38" s="129">
        <v>2.0044132568417049E-2</v>
      </c>
      <c r="I38" s="131">
        <v>0.19726039877700635</v>
      </c>
      <c r="J38" s="47" t="s">
        <v>52</v>
      </c>
      <c r="K38" s="69" t="s">
        <v>52</v>
      </c>
      <c r="L38" s="67"/>
      <c r="M38" s="67"/>
      <c r="N38" s="67"/>
      <c r="O38" s="60"/>
      <c r="P38" s="60"/>
      <c r="T38" s="62"/>
    </row>
    <row r="39" spans="1:20" ht="15" x14ac:dyDescent="0.2">
      <c r="A39" s="54"/>
      <c r="B39" s="88">
        <v>4</v>
      </c>
      <c r="C39" s="89" t="s">
        <v>13</v>
      </c>
      <c r="D39" s="75">
        <v>85608705.763685152</v>
      </c>
      <c r="E39" s="92"/>
      <c r="F39" s="78">
        <v>85608705.763685152</v>
      </c>
      <c r="G39" s="92"/>
      <c r="H39" s="103">
        <f t="shared" ref="H39:H48" si="1">((D39*(365/91)/D19))</f>
        <v>1.6834392841939983E-3</v>
      </c>
      <c r="I39" s="130">
        <f t="shared" ref="I39:I48" si="2">(D39*365/91/((P110-D39+P19)/2))</f>
        <v>2.1151615949278321E-2</v>
      </c>
      <c r="J39" s="47">
        <v>880</v>
      </c>
      <c r="K39" s="69">
        <v>58</v>
      </c>
      <c r="L39" s="67"/>
      <c r="M39" s="67"/>
      <c r="N39" s="67"/>
      <c r="O39" s="60"/>
      <c r="P39" s="60"/>
      <c r="T39" s="62"/>
    </row>
    <row r="40" spans="1:20" ht="15" x14ac:dyDescent="0.2">
      <c r="A40" s="54"/>
      <c r="B40" s="88">
        <v>5</v>
      </c>
      <c r="C40" s="89" t="s">
        <v>14</v>
      </c>
      <c r="D40" s="75" t="s">
        <v>47</v>
      </c>
      <c r="E40" s="92"/>
      <c r="F40" s="78" t="s">
        <v>47</v>
      </c>
      <c r="G40" s="92"/>
      <c r="H40" s="103" t="s">
        <v>47</v>
      </c>
      <c r="I40" s="103" t="s">
        <v>47</v>
      </c>
      <c r="J40" s="47" t="s">
        <v>47</v>
      </c>
      <c r="K40" s="69" t="s">
        <v>47</v>
      </c>
      <c r="L40" s="67"/>
      <c r="M40" s="67"/>
      <c r="O40" s="60"/>
      <c r="P40" s="60"/>
      <c r="T40" s="62"/>
    </row>
    <row r="41" spans="1:20" ht="15" x14ac:dyDescent="0.2">
      <c r="A41" s="54"/>
      <c r="B41" s="88">
        <v>6</v>
      </c>
      <c r="C41" s="89" t="s">
        <v>36</v>
      </c>
      <c r="D41" s="75">
        <v>209788994.643053</v>
      </c>
      <c r="E41" s="92"/>
      <c r="F41" s="78">
        <v>209788994.64305329</v>
      </c>
      <c r="G41" s="92"/>
      <c r="H41" s="103">
        <f t="shared" si="1"/>
        <v>3.1636096301007006E-2</v>
      </c>
      <c r="I41" s="103">
        <f>(D41*365/91/((P112-D41+P21)/2))</f>
        <v>0.24499091799261744</v>
      </c>
      <c r="J41" s="47">
        <v>194</v>
      </c>
      <c r="K41" s="69">
        <v>13</v>
      </c>
      <c r="L41" s="67"/>
      <c r="M41" s="67"/>
      <c r="N41" s="67"/>
      <c r="O41" s="60"/>
      <c r="P41" s="60"/>
      <c r="T41" s="62"/>
    </row>
    <row r="42" spans="1:20" ht="15" x14ac:dyDescent="0.2">
      <c r="A42" s="54"/>
      <c r="B42" s="88">
        <v>7</v>
      </c>
      <c r="C42" s="89" t="s">
        <v>16</v>
      </c>
      <c r="D42" s="75">
        <v>11472792.420924038</v>
      </c>
      <c r="E42" s="92"/>
      <c r="F42" s="78">
        <v>11472792.420924038</v>
      </c>
      <c r="G42" s="92"/>
      <c r="H42" s="103">
        <f t="shared" si="1"/>
        <v>4.5672063641203145E-3</v>
      </c>
      <c r="I42" s="103">
        <f t="shared" si="2"/>
        <v>3.6597746431586933E-2</v>
      </c>
      <c r="J42" s="47">
        <v>93</v>
      </c>
      <c r="K42" s="69">
        <v>6</v>
      </c>
      <c r="L42" s="67"/>
      <c r="M42" s="67"/>
      <c r="N42" s="67"/>
      <c r="O42" s="60"/>
      <c r="P42" s="60"/>
      <c r="T42" s="62"/>
    </row>
    <row r="43" spans="1:20" ht="15" x14ac:dyDescent="0.2">
      <c r="A43" s="54"/>
      <c r="B43" s="88">
        <v>8</v>
      </c>
      <c r="C43" s="89" t="s">
        <v>15</v>
      </c>
      <c r="D43" s="75">
        <v>591008804.75686049</v>
      </c>
      <c r="E43" s="92"/>
      <c r="F43" s="78">
        <v>591008804.75686049</v>
      </c>
      <c r="G43" s="92"/>
      <c r="H43" s="103">
        <f t="shared" si="1"/>
        <v>1.3178154535710716E-2</v>
      </c>
      <c r="I43" s="103">
        <f t="shared" si="2"/>
        <v>0.11687860090101805</v>
      </c>
      <c r="J43" s="47">
        <v>632</v>
      </c>
      <c r="K43" s="69">
        <v>34</v>
      </c>
      <c r="L43" s="67"/>
      <c r="M43" s="67"/>
      <c r="N43" s="67"/>
      <c r="O43" s="60"/>
      <c r="P43" s="60"/>
      <c r="T43" s="62"/>
    </row>
    <row r="44" spans="1:20" ht="15" x14ac:dyDescent="0.2">
      <c r="A44" s="54"/>
      <c r="B44" s="88">
        <v>9</v>
      </c>
      <c r="C44" s="89" t="s">
        <v>17</v>
      </c>
      <c r="D44" s="75">
        <v>-114418050.24999976</v>
      </c>
      <c r="E44" s="92"/>
      <c r="F44" s="78">
        <v>-114418050.24999976</v>
      </c>
      <c r="G44" s="92"/>
      <c r="H44" s="103">
        <f t="shared" si="1"/>
        <v>-1.4499501133777534E-2</v>
      </c>
      <c r="I44" s="103">
        <f t="shared" si="2"/>
        <v>-0.14382437565437853</v>
      </c>
      <c r="J44" s="47">
        <v>119</v>
      </c>
      <c r="K44" s="69">
        <v>5</v>
      </c>
      <c r="L44" s="67"/>
      <c r="M44" s="67"/>
      <c r="N44" s="67"/>
      <c r="O44" s="60"/>
      <c r="P44" s="60"/>
      <c r="T44" s="62"/>
    </row>
    <row r="45" spans="1:20" ht="15" x14ac:dyDescent="0.2">
      <c r="A45" s="54"/>
      <c r="B45" s="88">
        <v>10</v>
      </c>
      <c r="C45" s="89" t="s">
        <v>37</v>
      </c>
      <c r="D45" s="75">
        <v>826884435.38562083</v>
      </c>
      <c r="E45" s="92"/>
      <c r="F45" s="78">
        <v>826884435.38562083</v>
      </c>
      <c r="G45" s="92"/>
      <c r="H45" s="103">
        <f t="shared" si="1"/>
        <v>1.4660212942223654E-2</v>
      </c>
      <c r="I45" s="103">
        <f t="shared" si="2"/>
        <v>0.122537834642012</v>
      </c>
      <c r="J45" s="47">
        <v>1289</v>
      </c>
      <c r="K45" s="69">
        <v>76</v>
      </c>
      <c r="L45" s="67"/>
      <c r="M45" s="67"/>
      <c r="N45" s="67"/>
      <c r="O45" s="60"/>
      <c r="P45" s="60"/>
      <c r="T45" s="62"/>
    </row>
    <row r="46" spans="1:20" ht="15" x14ac:dyDescent="0.2">
      <c r="A46" s="54"/>
      <c r="B46" s="88">
        <v>11</v>
      </c>
      <c r="C46" s="89" t="s">
        <v>46</v>
      </c>
      <c r="D46" s="78">
        <f>'[1]BSH Adj'!$G$68*1000</f>
        <v>352257649.91400582</v>
      </c>
      <c r="E46" s="92"/>
      <c r="F46" s="78">
        <f>'[1]BSH Adj'!$G$68*1000</f>
        <v>352257649.91400582</v>
      </c>
      <c r="G46" s="92"/>
      <c r="H46" s="103">
        <f>((D46*(365/91)/D26))</f>
        <v>1.6379573620414808E-2</v>
      </c>
      <c r="I46" s="103">
        <f>(D46*365/91/((P117-D46+P26)/2))</f>
        <v>0.19126631615660111</v>
      </c>
      <c r="J46" s="47">
        <v>431</v>
      </c>
      <c r="K46" s="69">
        <v>35</v>
      </c>
      <c r="L46" s="67"/>
      <c r="M46" s="67"/>
      <c r="O46" s="60"/>
      <c r="P46" s="60"/>
      <c r="T46" s="62"/>
    </row>
    <row r="47" spans="1:20" ht="15" x14ac:dyDescent="0.2">
      <c r="A47" s="54"/>
      <c r="B47" s="88">
        <v>12</v>
      </c>
      <c r="C47" s="89" t="s">
        <v>18</v>
      </c>
      <c r="D47" s="75">
        <v>316489687.16000015</v>
      </c>
      <c r="E47" s="92"/>
      <c r="F47" s="78">
        <v>316489687.16000015</v>
      </c>
      <c r="G47" s="92"/>
      <c r="H47" s="103">
        <f t="shared" si="1"/>
        <v>1.7909087994412119E-2</v>
      </c>
      <c r="I47" s="103">
        <f t="shared" si="2"/>
        <v>0.11386435790934284</v>
      </c>
      <c r="J47" s="47">
        <v>424</v>
      </c>
      <c r="K47" s="69">
        <v>35</v>
      </c>
      <c r="L47" s="67"/>
      <c r="M47" s="67"/>
      <c r="N47" s="67"/>
      <c r="O47" s="60"/>
      <c r="P47" s="60"/>
      <c r="T47" s="62"/>
    </row>
    <row r="48" spans="1:20" ht="15" x14ac:dyDescent="0.2">
      <c r="A48" s="55"/>
      <c r="B48" s="88">
        <v>13</v>
      </c>
      <c r="C48" s="89" t="s">
        <v>19</v>
      </c>
      <c r="D48" s="75">
        <v>226648796.07017472</v>
      </c>
      <c r="E48" s="92"/>
      <c r="F48" s="78">
        <v>226648796.07017472</v>
      </c>
      <c r="G48" s="92"/>
      <c r="H48" s="103">
        <f t="shared" si="1"/>
        <v>1.6939336619129466E-2</v>
      </c>
      <c r="I48" s="103">
        <f t="shared" si="2"/>
        <v>0.20430070530428882</v>
      </c>
      <c r="J48" s="48">
        <v>378</v>
      </c>
      <c r="K48" s="69">
        <v>30</v>
      </c>
      <c r="L48" s="67"/>
      <c r="M48" s="67"/>
      <c r="N48" s="67"/>
      <c r="O48" s="60"/>
      <c r="P48" s="60"/>
      <c r="T48" s="62"/>
    </row>
    <row r="49" spans="1:20" ht="15" x14ac:dyDescent="0.2">
      <c r="A49" s="56"/>
      <c r="B49" s="88">
        <v>14</v>
      </c>
      <c r="C49" s="97" t="s">
        <v>20</v>
      </c>
      <c r="D49" s="75">
        <v>29125973.513992939</v>
      </c>
      <c r="E49" s="92"/>
      <c r="F49" s="78">
        <v>29125973.513992939</v>
      </c>
      <c r="G49" s="92"/>
      <c r="H49" s="103">
        <f>((D49*(365/91)/D29))</f>
        <v>1.3084161057351851E-2</v>
      </c>
      <c r="I49" s="103">
        <f>(D49*365/91/((P120-D49+P29)/2))</f>
        <v>8.3816719876802712E-2</v>
      </c>
      <c r="J49" s="48">
        <v>75</v>
      </c>
      <c r="K49" s="69">
        <v>6</v>
      </c>
      <c r="L49" s="67"/>
      <c r="M49" s="67"/>
      <c r="N49" s="67"/>
      <c r="T49" s="62"/>
    </row>
    <row r="50" spans="1:20" ht="18" customHeight="1" thickBot="1" x14ac:dyDescent="0.25">
      <c r="A50" s="57"/>
      <c r="B50" s="1" t="s">
        <v>21</v>
      </c>
      <c r="C50" s="11"/>
      <c r="D50" s="73">
        <f>SUM(D36:D49)</f>
        <v>5006318773.2295427</v>
      </c>
      <c r="E50" s="94"/>
      <c r="F50" s="73">
        <f>SUM(F36:F49)</f>
        <v>5006318773.2295437</v>
      </c>
      <c r="G50" s="99"/>
      <c r="H50" s="95"/>
      <c r="I50" s="95"/>
      <c r="J50" s="49"/>
      <c r="K50" s="96"/>
      <c r="L50" s="68"/>
      <c r="M50" s="68"/>
      <c r="T50" s="62"/>
    </row>
    <row r="51" spans="1:20" ht="15" thickTop="1" x14ac:dyDescent="0.2">
      <c r="A51" s="10"/>
      <c r="D51" s="9"/>
      <c r="F51" s="9"/>
      <c r="G51" s="9"/>
      <c r="H51" s="9"/>
      <c r="I51" s="9"/>
      <c r="J51" s="9"/>
      <c r="K51" s="22"/>
      <c r="M51" s="7"/>
      <c r="T51" s="63"/>
    </row>
    <row r="52" spans="1:20" x14ac:dyDescent="0.2">
      <c r="A52" s="33" t="s">
        <v>32</v>
      </c>
      <c r="B52" s="34" t="s">
        <v>33</v>
      </c>
      <c r="D52" s="9"/>
      <c r="E52" s="9"/>
      <c r="F52" s="9"/>
      <c r="G52" s="9"/>
      <c r="H52" s="9"/>
      <c r="I52" s="9"/>
      <c r="J52" s="9"/>
      <c r="K52" s="9"/>
    </row>
    <row r="53" spans="1:20" x14ac:dyDescent="0.2">
      <c r="A53" s="23"/>
      <c r="B53" s="2"/>
      <c r="D53" s="9"/>
      <c r="E53" s="9"/>
      <c r="F53" s="9"/>
      <c r="G53" s="9"/>
      <c r="H53" s="13"/>
      <c r="I53" s="9"/>
      <c r="J53" s="9"/>
      <c r="K53" s="9"/>
    </row>
    <row r="54" spans="1:20" x14ac:dyDescent="0.2">
      <c r="B54" s="24" t="s">
        <v>30</v>
      </c>
      <c r="D54" s="9"/>
      <c r="E54" s="9"/>
      <c r="F54" s="25"/>
      <c r="G54" s="9"/>
      <c r="H54" s="9"/>
      <c r="I54" s="9"/>
      <c r="J54" s="9"/>
      <c r="K54" s="9"/>
    </row>
    <row r="55" spans="1:20" x14ac:dyDescent="0.2">
      <c r="A55" s="2"/>
      <c r="B55" s="26" t="s">
        <v>31</v>
      </c>
      <c r="D55" s="9"/>
      <c r="E55" s="27"/>
      <c r="F55" s="6"/>
      <c r="G55" s="9"/>
      <c r="H55" s="9"/>
      <c r="I55" s="9"/>
      <c r="J55" s="9"/>
      <c r="K55" s="27"/>
    </row>
    <row r="56" spans="1:20" x14ac:dyDescent="0.2">
      <c r="A56" s="2"/>
      <c r="B56" s="26" t="s">
        <v>44</v>
      </c>
      <c r="D56" s="9"/>
      <c r="E56" s="9"/>
      <c r="F56" s="27"/>
      <c r="G56" s="9"/>
      <c r="H56" s="9"/>
      <c r="I56" s="9"/>
      <c r="J56" s="9"/>
      <c r="K56" s="9"/>
    </row>
    <row r="57" spans="1:20" ht="16.5" customHeight="1" x14ac:dyDescent="0.2">
      <c r="B57" s="128" t="s">
        <v>50</v>
      </c>
      <c r="C57" s="8" t="s">
        <v>51</v>
      </c>
      <c r="D57" s="8"/>
      <c r="E57" s="9"/>
      <c r="F57" s="28"/>
      <c r="H57" s="9"/>
      <c r="I57" s="9"/>
      <c r="J57" s="9"/>
      <c r="K57" s="9"/>
    </row>
    <row r="58" spans="1:20" x14ac:dyDescent="0.2">
      <c r="D58" s="5"/>
      <c r="E58" s="9"/>
      <c r="F58" s="9"/>
      <c r="G58" s="9"/>
      <c r="H58" s="9"/>
      <c r="I58" s="9"/>
      <c r="J58" s="9"/>
      <c r="K58" s="9"/>
      <c r="M58" s="10"/>
    </row>
    <row r="59" spans="1:20" x14ac:dyDescent="0.2">
      <c r="D59" s="13"/>
      <c r="E59" s="13"/>
      <c r="F59" s="13"/>
      <c r="G59" s="9"/>
      <c r="H59" s="9"/>
      <c r="I59" s="9"/>
      <c r="J59" s="9"/>
      <c r="K59" s="9"/>
      <c r="M59" s="44"/>
    </row>
    <row r="60" spans="1:20" x14ac:dyDescent="0.2">
      <c r="D60" s="13"/>
      <c r="E60" s="13"/>
      <c r="F60" s="9"/>
      <c r="G60" s="9"/>
      <c r="H60" s="9"/>
      <c r="I60" s="9"/>
      <c r="J60" s="9"/>
      <c r="K60" s="9"/>
      <c r="M60" s="37"/>
    </row>
    <row r="61" spans="1:20" x14ac:dyDescent="0.2">
      <c r="D61" s="13"/>
      <c r="E61" s="13"/>
      <c r="F61" s="28"/>
      <c r="G61" s="9"/>
      <c r="H61" s="9"/>
      <c r="I61" s="9"/>
      <c r="J61" s="9"/>
      <c r="K61" s="9"/>
    </row>
    <row r="62" spans="1:20" x14ac:dyDescent="0.2">
      <c r="D62" s="13"/>
      <c r="E62" s="13"/>
      <c r="F62" s="29"/>
      <c r="G62" s="9"/>
      <c r="H62" s="9"/>
      <c r="I62" s="9"/>
      <c r="J62" s="9"/>
      <c r="K62" s="9"/>
    </row>
    <row r="63" spans="1:20" x14ac:dyDescent="0.2">
      <c r="D63" s="13"/>
      <c r="E63" s="13"/>
      <c r="H63" s="9"/>
      <c r="I63" s="9"/>
      <c r="J63" s="9"/>
      <c r="K63" s="9"/>
    </row>
    <row r="64" spans="1:20" x14ac:dyDescent="0.2">
      <c r="D64" s="13"/>
      <c r="E64" s="13"/>
      <c r="H64" s="9"/>
      <c r="I64" s="9"/>
      <c r="J64" s="9"/>
      <c r="K64" s="9"/>
      <c r="M64" s="10"/>
    </row>
    <row r="65" spans="4:14" x14ac:dyDescent="0.2">
      <c r="D65" s="13"/>
      <c r="E65" s="13"/>
      <c r="H65" s="9"/>
      <c r="I65" s="9"/>
      <c r="J65" s="9"/>
      <c r="K65" s="9"/>
      <c r="M65" s="44"/>
    </row>
    <row r="66" spans="4:14" x14ac:dyDescent="0.2">
      <c r="D66" s="13"/>
      <c r="E66" s="13"/>
      <c r="H66" s="9"/>
      <c r="I66" s="9"/>
      <c r="J66" s="9"/>
      <c r="K66" s="9"/>
    </row>
    <row r="67" spans="4:14" x14ac:dyDescent="0.2">
      <c r="D67" s="13"/>
      <c r="E67" s="13"/>
      <c r="H67" s="9"/>
      <c r="I67" s="9"/>
      <c r="J67" s="9"/>
      <c r="K67" s="9"/>
    </row>
    <row r="68" spans="4:14" x14ac:dyDescent="0.2">
      <c r="D68" s="13"/>
      <c r="E68" s="13"/>
      <c r="H68" s="9"/>
      <c r="I68" s="9"/>
      <c r="J68" s="9"/>
      <c r="K68" s="9"/>
    </row>
    <row r="69" spans="4:14" x14ac:dyDescent="0.2">
      <c r="D69" s="13"/>
      <c r="E69" s="13"/>
      <c r="H69" s="9"/>
      <c r="I69" s="9"/>
      <c r="J69" s="9"/>
      <c r="K69" s="9"/>
    </row>
    <row r="70" spans="4:14" x14ac:dyDescent="0.2">
      <c r="D70" s="13"/>
      <c r="E70" s="13"/>
      <c r="H70" s="9"/>
      <c r="I70" s="9"/>
      <c r="J70" s="9"/>
      <c r="K70" s="9"/>
    </row>
    <row r="71" spans="4:14" x14ac:dyDescent="0.2">
      <c r="D71" s="13"/>
      <c r="E71" s="13"/>
      <c r="H71" s="9"/>
      <c r="I71" s="9"/>
      <c r="J71" s="9"/>
      <c r="K71" s="9"/>
    </row>
    <row r="72" spans="4:14" x14ac:dyDescent="0.2">
      <c r="D72" s="13"/>
      <c r="E72" s="13"/>
      <c r="H72" s="9"/>
      <c r="I72" s="9"/>
      <c r="J72" s="9"/>
      <c r="K72" s="9"/>
    </row>
    <row r="73" spans="4:14" x14ac:dyDescent="0.2">
      <c r="D73" s="13"/>
      <c r="E73" s="13"/>
      <c r="H73" s="9"/>
      <c r="I73" s="9"/>
      <c r="J73" s="9"/>
      <c r="K73" s="9"/>
    </row>
    <row r="74" spans="4:14" x14ac:dyDescent="0.2">
      <c r="D74" s="13"/>
      <c r="E74" s="13"/>
      <c r="H74" s="9"/>
      <c r="I74" s="9"/>
      <c r="J74" s="9"/>
      <c r="K74" s="9"/>
      <c r="M74" s="7"/>
      <c r="N74" s="7"/>
    </row>
    <row r="75" spans="4:14" x14ac:dyDescent="0.2">
      <c r="D75" s="13"/>
      <c r="E75" s="13"/>
      <c r="H75" s="9"/>
      <c r="I75" s="9"/>
      <c r="J75" s="9"/>
      <c r="K75" s="9"/>
      <c r="M75" s="7"/>
      <c r="N75" s="7"/>
    </row>
    <row r="76" spans="4:14" x14ac:dyDescent="0.2">
      <c r="D76" s="13"/>
      <c r="E76" s="13"/>
      <c r="H76" s="9"/>
      <c r="I76" s="9"/>
      <c r="J76" s="9"/>
      <c r="K76" s="9"/>
      <c r="M76" s="7"/>
      <c r="N76" s="7"/>
    </row>
    <row r="77" spans="4:14" x14ac:dyDescent="0.2">
      <c r="D77" s="13"/>
      <c r="E77" s="13"/>
      <c r="H77" s="9"/>
      <c r="I77" s="9"/>
      <c r="J77" s="9"/>
      <c r="K77" s="9"/>
      <c r="M77" s="7"/>
      <c r="N77" s="7"/>
    </row>
    <row r="78" spans="4:14" x14ac:dyDescent="0.2">
      <c r="D78" s="13"/>
      <c r="E78" s="13"/>
      <c r="H78" s="9"/>
      <c r="I78" s="9"/>
      <c r="J78" s="9"/>
      <c r="K78" s="9"/>
      <c r="M78" s="7"/>
      <c r="N78" s="7"/>
    </row>
    <row r="79" spans="4:14" x14ac:dyDescent="0.2">
      <c r="D79" s="13"/>
      <c r="E79" s="13"/>
      <c r="H79" s="9"/>
      <c r="I79" s="9"/>
      <c r="J79" s="9"/>
      <c r="K79" s="9"/>
      <c r="M79" s="7"/>
      <c r="N79" s="6"/>
    </row>
    <row r="80" spans="4:14" x14ac:dyDescent="0.2">
      <c r="D80" s="9"/>
      <c r="E80" s="9"/>
      <c r="H80" s="9"/>
      <c r="I80" s="9"/>
      <c r="J80" s="9"/>
      <c r="K80" s="9"/>
      <c r="M80" s="7"/>
      <c r="N80" s="6"/>
    </row>
    <row r="81" spans="4:14" x14ac:dyDescent="0.2">
      <c r="D81" s="9"/>
      <c r="E81" s="9"/>
      <c r="H81" s="9"/>
      <c r="I81" s="9"/>
      <c r="J81" s="9"/>
      <c r="K81" s="9"/>
      <c r="M81" s="7"/>
      <c r="N81" s="6"/>
    </row>
    <row r="82" spans="4:14" x14ac:dyDescent="0.2">
      <c r="D82" s="9"/>
      <c r="E82" s="9"/>
      <c r="H82" s="9"/>
      <c r="I82" s="9"/>
      <c r="J82" s="9"/>
      <c r="K82" s="9"/>
      <c r="M82" s="7"/>
      <c r="N82" s="6"/>
    </row>
    <row r="83" spans="4:14" x14ac:dyDescent="0.2">
      <c r="D83" s="9"/>
      <c r="E83" s="9"/>
      <c r="H83" s="9"/>
      <c r="I83" s="9"/>
      <c r="J83" s="9"/>
      <c r="K83" s="9"/>
      <c r="M83" s="7"/>
      <c r="N83" s="6"/>
    </row>
    <row r="84" spans="4:14" x14ac:dyDescent="0.2">
      <c r="D84" s="9"/>
      <c r="E84" s="9"/>
      <c r="H84" s="9"/>
      <c r="I84" s="9"/>
      <c r="J84" s="9"/>
      <c r="K84" s="9"/>
      <c r="M84" s="7"/>
      <c r="N84" s="6"/>
    </row>
    <row r="85" spans="4:14" x14ac:dyDescent="0.2">
      <c r="D85" s="9"/>
      <c r="E85" s="9"/>
      <c r="H85" s="9"/>
      <c r="I85" s="9"/>
      <c r="J85" s="9"/>
      <c r="K85" s="9"/>
      <c r="M85" s="7"/>
      <c r="N85" s="6"/>
    </row>
    <row r="86" spans="4:14" x14ac:dyDescent="0.2">
      <c r="D86" s="9"/>
      <c r="E86" s="9"/>
      <c r="H86" s="9"/>
      <c r="I86" s="9"/>
      <c r="J86" s="9"/>
      <c r="K86" s="9"/>
      <c r="M86" s="7"/>
      <c r="N86" s="6"/>
    </row>
    <row r="87" spans="4:14" x14ac:dyDescent="0.2">
      <c r="D87" s="9"/>
      <c r="E87" s="9"/>
      <c r="H87" s="9"/>
      <c r="I87" s="9"/>
      <c r="J87" s="9"/>
      <c r="K87" s="9"/>
      <c r="M87" s="7"/>
      <c r="N87" s="6"/>
    </row>
    <row r="88" spans="4:14" x14ac:dyDescent="0.2">
      <c r="D88" s="9"/>
      <c r="E88" s="9"/>
      <c r="I88" s="9"/>
      <c r="J88" s="9"/>
      <c r="K88" s="9"/>
      <c r="M88" s="7"/>
      <c r="N88" s="6"/>
    </row>
    <row r="89" spans="4:14" x14ac:dyDescent="0.2">
      <c r="D89" s="9"/>
      <c r="E89" s="9"/>
      <c r="I89" s="9"/>
      <c r="J89" s="9"/>
      <c r="K89" s="9"/>
      <c r="M89" s="7"/>
      <c r="N89" s="6"/>
    </row>
    <row r="90" spans="4:14" x14ac:dyDescent="0.2">
      <c r="D90" s="9"/>
      <c r="E90" s="9"/>
      <c r="I90" s="9"/>
      <c r="J90" s="9"/>
      <c r="K90" s="9"/>
      <c r="M90" s="7"/>
      <c r="N90" s="6"/>
    </row>
    <row r="91" spans="4:14" x14ac:dyDescent="0.2">
      <c r="D91" s="9"/>
      <c r="E91" s="9"/>
      <c r="I91" s="9"/>
      <c r="J91" s="9"/>
      <c r="K91" s="9"/>
      <c r="M91" s="7"/>
      <c r="N91" s="6"/>
    </row>
    <row r="92" spans="4:14" x14ac:dyDescent="0.2">
      <c r="D92" s="9"/>
      <c r="E92" s="9"/>
      <c r="I92" s="9"/>
      <c r="J92" s="9"/>
      <c r="K92" s="9"/>
      <c r="M92" s="7"/>
      <c r="N92" s="6"/>
    </row>
    <row r="93" spans="4:14" x14ac:dyDescent="0.2">
      <c r="D93" s="9"/>
      <c r="E93" s="9"/>
      <c r="I93" s="9"/>
      <c r="J93" s="9"/>
      <c r="K93" s="9"/>
      <c r="M93" s="7"/>
      <c r="N93" s="6"/>
    </row>
    <row r="94" spans="4:14" x14ac:dyDescent="0.2">
      <c r="D94" s="9"/>
      <c r="E94" s="9"/>
      <c r="I94" s="9"/>
      <c r="J94" s="9"/>
      <c r="K94" s="9"/>
      <c r="M94" s="7"/>
      <c r="N94" s="6"/>
    </row>
    <row r="95" spans="4:14" x14ac:dyDescent="0.2">
      <c r="D95" s="9"/>
      <c r="E95" s="9"/>
      <c r="I95" s="9"/>
      <c r="J95" s="9"/>
      <c r="K95" s="9"/>
      <c r="L95" s="7"/>
      <c r="M95" s="7"/>
      <c r="N95" s="39"/>
    </row>
    <row r="96" spans="4:14" x14ac:dyDescent="0.2">
      <c r="D96" s="9"/>
      <c r="E96" s="9"/>
      <c r="I96" s="9"/>
      <c r="J96" s="9"/>
      <c r="K96" s="9"/>
      <c r="L96" s="7"/>
      <c r="M96" s="7"/>
      <c r="N96" s="7"/>
    </row>
    <row r="97" spans="4:16" x14ac:dyDescent="0.2">
      <c r="D97" s="9"/>
      <c r="E97" s="9"/>
      <c r="I97" s="9"/>
      <c r="J97" s="9"/>
      <c r="K97" s="9"/>
      <c r="L97" s="9"/>
    </row>
    <row r="98" spans="4:16" x14ac:dyDescent="0.2">
      <c r="D98" s="9"/>
      <c r="E98" s="9"/>
      <c r="I98" s="9"/>
      <c r="J98" s="9"/>
      <c r="K98" s="9"/>
      <c r="L98" s="6"/>
    </row>
    <row r="99" spans="4:16" x14ac:dyDescent="0.2">
      <c r="D99" s="9"/>
      <c r="E99" s="9"/>
      <c r="I99" s="9"/>
      <c r="J99" s="9"/>
      <c r="K99" s="9"/>
      <c r="L99" s="6"/>
    </row>
    <row r="100" spans="4:16" x14ac:dyDescent="0.2">
      <c r="D100" s="9"/>
      <c r="E100" s="9"/>
      <c r="I100" s="9"/>
      <c r="J100" s="9"/>
      <c r="K100" s="9"/>
      <c r="L100" s="7"/>
    </row>
    <row r="101" spans="4:16" x14ac:dyDescent="0.2">
      <c r="D101" s="9"/>
      <c r="E101" s="9"/>
      <c r="F101" s="9"/>
      <c r="G101" s="9"/>
      <c r="I101" s="9"/>
      <c r="J101" s="9"/>
      <c r="K101" s="9"/>
      <c r="L101" s="7"/>
    </row>
    <row r="102" spans="4:16" x14ac:dyDescent="0.2">
      <c r="D102" s="9"/>
      <c r="E102" s="9"/>
      <c r="F102" s="9"/>
      <c r="G102" s="9"/>
      <c r="I102" s="9"/>
      <c r="J102" s="9"/>
      <c r="K102" s="9"/>
      <c r="L102" s="7"/>
    </row>
    <row r="103" spans="4:16" x14ac:dyDescent="0.2">
      <c r="D103" s="9"/>
      <c r="E103" s="9"/>
      <c r="F103" s="9"/>
      <c r="G103" s="9"/>
      <c r="I103" s="9"/>
      <c r="J103" s="9"/>
      <c r="K103" s="9"/>
      <c r="L103" s="7"/>
    </row>
    <row r="104" spans="4:16" x14ac:dyDescent="0.2">
      <c r="D104" s="9"/>
      <c r="E104" s="9"/>
      <c r="F104" s="9"/>
      <c r="G104" s="9"/>
      <c r="I104" s="9"/>
      <c r="J104" s="9"/>
      <c r="K104" s="9"/>
      <c r="L104" s="7"/>
    </row>
    <row r="105" spans="4:16" x14ac:dyDescent="0.2">
      <c r="D105" s="9"/>
      <c r="E105" s="9"/>
      <c r="H105" s="9"/>
      <c r="I105" s="9"/>
      <c r="J105" s="9"/>
      <c r="K105" s="9"/>
      <c r="L105" s="7"/>
      <c r="P105" s="8" t="s">
        <v>9</v>
      </c>
    </row>
    <row r="106" spans="4:16" x14ac:dyDescent="0.2">
      <c r="D106" s="9"/>
      <c r="E106" s="9"/>
      <c r="H106" s="27"/>
      <c r="I106" s="9"/>
      <c r="J106" s="9"/>
      <c r="K106" s="9"/>
      <c r="L106" s="7"/>
      <c r="P106" s="7" t="s">
        <v>10</v>
      </c>
    </row>
    <row r="107" spans="4:16" x14ac:dyDescent="0.2">
      <c r="D107" s="9"/>
      <c r="E107" s="9"/>
      <c r="H107" s="27"/>
      <c r="I107" s="9"/>
      <c r="J107" s="9"/>
      <c r="K107" s="9"/>
      <c r="L107" s="7"/>
      <c r="P107" s="61">
        <v>8935244411</v>
      </c>
    </row>
    <row r="108" spans="4:16" x14ac:dyDescent="0.2">
      <c r="D108" s="9"/>
      <c r="E108" s="9"/>
      <c r="H108" s="27"/>
      <c r="I108" s="9"/>
      <c r="J108" s="9"/>
      <c r="K108" s="9"/>
      <c r="L108" s="7"/>
      <c r="P108" s="10" t="s">
        <v>47</v>
      </c>
    </row>
    <row r="109" spans="4:16" x14ac:dyDescent="0.2">
      <c r="D109" s="9"/>
      <c r="E109" s="9"/>
      <c r="H109" s="27"/>
      <c r="I109" s="9"/>
      <c r="J109" s="9"/>
      <c r="K109" s="9"/>
      <c r="L109" s="7"/>
      <c r="P109" s="10">
        <v>46872870298</v>
      </c>
    </row>
    <row r="110" spans="4:16" x14ac:dyDescent="0.2">
      <c r="D110" s="9"/>
      <c r="E110" s="9"/>
      <c r="H110" s="27"/>
      <c r="I110" s="9"/>
      <c r="J110" s="9"/>
      <c r="K110" s="9"/>
      <c r="L110" s="7"/>
      <c r="P110" s="10">
        <v>15619937616</v>
      </c>
    </row>
    <row r="111" spans="4:16" x14ac:dyDescent="0.2">
      <c r="D111" s="9"/>
      <c r="E111" s="9"/>
      <c r="H111" s="6"/>
      <c r="I111" s="9"/>
      <c r="J111" s="9"/>
      <c r="K111" s="9"/>
      <c r="L111" s="7"/>
      <c r="P111" s="10" t="s">
        <v>47</v>
      </c>
    </row>
    <row r="112" spans="4:16" x14ac:dyDescent="0.2">
      <c r="D112" s="9"/>
      <c r="E112" s="9"/>
      <c r="P112" s="10">
        <v>3407541351</v>
      </c>
    </row>
    <row r="113" spans="4:16" x14ac:dyDescent="0.2">
      <c r="D113" s="9"/>
      <c r="E113" s="9"/>
      <c r="P113" s="10">
        <v>1257378708</v>
      </c>
    </row>
    <row r="114" spans="4:16" x14ac:dyDescent="0.2">
      <c r="D114" s="9"/>
      <c r="E114" s="9"/>
      <c r="P114" s="10">
        <v>20274283549</v>
      </c>
    </row>
    <row r="115" spans="4:16" x14ac:dyDescent="0.2">
      <c r="D115" s="9"/>
      <c r="E115" s="9"/>
      <c r="P115" s="10">
        <v>3190853913</v>
      </c>
    </row>
    <row r="116" spans="4:16" x14ac:dyDescent="0.2">
      <c r="D116" s="9"/>
      <c r="E116" s="9"/>
      <c r="P116" s="10">
        <v>27002686356</v>
      </c>
    </row>
    <row r="117" spans="4:16" x14ac:dyDescent="0.2">
      <c r="D117" s="9"/>
      <c r="E117" s="9"/>
      <c r="P117" s="10">
        <v>7175569976</v>
      </c>
    </row>
    <row r="118" spans="4:16" x14ac:dyDescent="0.2">
      <c r="D118" s="9"/>
      <c r="E118" s="9"/>
      <c r="P118" s="10">
        <v>12970372659</v>
      </c>
    </row>
    <row r="119" spans="4:16" x14ac:dyDescent="0.2">
      <c r="D119" s="9"/>
      <c r="E119" s="9"/>
      <c r="P119" s="10">
        <v>4449743950</v>
      </c>
    </row>
    <row r="120" spans="4:16" x14ac:dyDescent="0.2">
      <c r="D120" s="9"/>
      <c r="E120" s="9"/>
      <c r="P120" s="10">
        <v>1386784143</v>
      </c>
    </row>
    <row r="121" spans="4:16" x14ac:dyDescent="0.2">
      <c r="D121" s="9"/>
      <c r="E121" s="9"/>
    </row>
    <row r="122" spans="4:16" x14ac:dyDescent="0.2">
      <c r="D122" s="9"/>
      <c r="E122" s="9"/>
    </row>
    <row r="123" spans="4:16" x14ac:dyDescent="0.2">
      <c r="D123" s="9"/>
      <c r="E123" s="9"/>
    </row>
    <row r="124" spans="4:16" ht="15" x14ac:dyDescent="0.2">
      <c r="D124" s="9"/>
      <c r="E124" s="9"/>
      <c r="F124" s="109"/>
      <c r="G124" s="109"/>
    </row>
    <row r="125" spans="4:16" x14ac:dyDescent="0.2">
      <c r="D125" s="9"/>
      <c r="E125" s="9"/>
      <c r="F125" s="9"/>
      <c r="G125" s="9"/>
    </row>
    <row r="126" spans="4:16" x14ac:dyDescent="0.2">
      <c r="D126" s="9"/>
      <c r="E126" s="9"/>
      <c r="F126" s="6"/>
      <c r="G126" s="40"/>
      <c r="H126" s="61"/>
    </row>
    <row r="127" spans="4:16" x14ac:dyDescent="0.2">
      <c r="D127" s="9"/>
      <c r="E127" s="9"/>
      <c r="F127" s="6"/>
      <c r="G127" s="40"/>
      <c r="H127" s="61"/>
    </row>
    <row r="128" spans="4:16" x14ac:dyDescent="0.2">
      <c r="D128" s="9"/>
      <c r="E128" s="9"/>
      <c r="F128" s="6"/>
      <c r="G128" s="40"/>
      <c r="H128" s="61"/>
    </row>
    <row r="129" spans="4:11" x14ac:dyDescent="0.2">
      <c r="D129" s="9"/>
      <c r="E129" s="9"/>
      <c r="F129" s="6"/>
      <c r="G129" s="40"/>
      <c r="H129" s="61"/>
    </row>
    <row r="130" spans="4:11" x14ac:dyDescent="0.2">
      <c r="D130" s="9"/>
      <c r="E130" s="9"/>
      <c r="F130" s="6"/>
      <c r="G130" s="40"/>
      <c r="H130" s="61"/>
      <c r="I130" s="9"/>
      <c r="J130" s="9"/>
      <c r="K130" s="9"/>
    </row>
    <row r="131" spans="4:11" x14ac:dyDescent="0.2">
      <c r="D131" s="9"/>
      <c r="E131" s="9"/>
      <c r="F131" s="6"/>
      <c r="G131" s="40"/>
      <c r="H131" s="61"/>
      <c r="I131" s="9"/>
      <c r="J131" s="9"/>
      <c r="K131" s="9"/>
    </row>
    <row r="132" spans="4:11" x14ac:dyDescent="0.2">
      <c r="D132" s="9"/>
      <c r="E132" s="9"/>
      <c r="F132" s="6"/>
      <c r="G132" s="40"/>
      <c r="H132" s="61"/>
      <c r="I132" s="9"/>
      <c r="J132" s="9"/>
      <c r="K132" s="9"/>
    </row>
    <row r="133" spans="4:11" x14ac:dyDescent="0.2">
      <c r="D133" s="9"/>
      <c r="E133" s="9"/>
      <c r="F133" s="6"/>
      <c r="G133" s="40"/>
      <c r="H133" s="61"/>
      <c r="I133" s="9"/>
      <c r="J133" s="9"/>
      <c r="K133" s="9"/>
    </row>
    <row r="134" spans="4:11" x14ac:dyDescent="0.2">
      <c r="D134" s="9"/>
      <c r="E134" s="9"/>
      <c r="F134" s="6"/>
      <c r="G134" s="40"/>
      <c r="H134" s="61"/>
      <c r="I134" s="9"/>
      <c r="J134" s="9"/>
      <c r="K134" s="9"/>
    </row>
    <row r="135" spans="4:11" x14ac:dyDescent="0.2">
      <c r="D135" s="9"/>
      <c r="E135" s="9"/>
      <c r="F135" s="6"/>
      <c r="G135" s="40"/>
      <c r="H135" s="72"/>
      <c r="I135" s="7"/>
      <c r="J135" s="3"/>
      <c r="K135" s="9"/>
    </row>
    <row r="136" spans="4:11" x14ac:dyDescent="0.2">
      <c r="D136" s="9"/>
      <c r="E136" s="9"/>
      <c r="F136" s="6"/>
      <c r="G136" s="40"/>
      <c r="H136" s="72"/>
      <c r="I136" s="7"/>
      <c r="J136" s="6"/>
      <c r="K136" s="9"/>
    </row>
    <row r="137" spans="4:11" x14ac:dyDescent="0.2">
      <c r="D137" s="9"/>
      <c r="E137" s="9"/>
      <c r="F137" s="6"/>
      <c r="G137" s="40"/>
      <c r="H137" s="72"/>
      <c r="I137" s="7"/>
      <c r="J137" s="6"/>
      <c r="K137" s="9"/>
    </row>
    <row r="138" spans="4:11" x14ac:dyDescent="0.2">
      <c r="D138" s="9"/>
      <c r="E138" s="9"/>
      <c r="F138" s="6"/>
      <c r="G138" s="40"/>
      <c r="H138" s="72"/>
      <c r="I138" s="7"/>
      <c r="J138" s="6"/>
      <c r="K138" s="9"/>
    </row>
    <row r="139" spans="4:11" x14ac:dyDescent="0.2">
      <c r="D139" s="9"/>
      <c r="E139" s="9"/>
      <c r="F139" s="6"/>
      <c r="G139" s="40"/>
      <c r="H139" s="72"/>
      <c r="I139" s="7"/>
      <c r="J139" s="6"/>
      <c r="K139" s="9"/>
    </row>
    <row r="140" spans="4:11" x14ac:dyDescent="0.2">
      <c r="D140" s="9"/>
      <c r="E140" s="9"/>
      <c r="F140" s="6"/>
      <c r="G140" s="40"/>
      <c r="H140" s="72"/>
      <c r="I140" s="7"/>
      <c r="J140" s="6"/>
      <c r="K140" s="9"/>
    </row>
    <row r="141" spans="4:11" x14ac:dyDescent="0.2">
      <c r="D141" s="9"/>
      <c r="E141" s="9"/>
      <c r="F141" s="6"/>
      <c r="G141" s="40"/>
      <c r="H141" s="72"/>
      <c r="I141" s="7"/>
      <c r="J141" s="6"/>
      <c r="K141" s="9"/>
    </row>
    <row r="142" spans="4:11" x14ac:dyDescent="0.2">
      <c r="D142" s="9"/>
      <c r="E142" s="9"/>
      <c r="F142" s="39"/>
      <c r="G142" s="41"/>
      <c r="H142" s="72"/>
      <c r="I142" s="7"/>
      <c r="J142" s="6"/>
      <c r="K142" s="9"/>
    </row>
    <row r="143" spans="4:11" x14ac:dyDescent="0.2">
      <c r="D143" s="9"/>
      <c r="E143" s="9"/>
      <c r="F143" s="9"/>
      <c r="G143" s="9"/>
      <c r="H143" s="6"/>
      <c r="I143" s="7"/>
      <c r="J143" s="6"/>
      <c r="K143" s="9"/>
    </row>
    <row r="144" spans="4:11" x14ac:dyDescent="0.2">
      <c r="D144" s="9"/>
      <c r="E144" s="9"/>
      <c r="F144" s="9"/>
      <c r="G144" s="9"/>
      <c r="H144" s="6"/>
      <c r="I144" s="7"/>
      <c r="J144" s="6"/>
      <c r="K144" s="9"/>
    </row>
    <row r="145" spans="4:12" x14ac:dyDescent="0.2">
      <c r="D145" s="9"/>
      <c r="E145" s="9"/>
      <c r="F145" s="9"/>
      <c r="G145" s="9"/>
      <c r="H145" s="6"/>
      <c r="I145" s="7"/>
      <c r="J145" s="6"/>
      <c r="K145" s="9"/>
    </row>
    <row r="146" spans="4:12" x14ac:dyDescent="0.2">
      <c r="D146" s="9"/>
      <c r="E146" s="9"/>
      <c r="F146" s="9"/>
      <c r="G146" s="9"/>
      <c r="H146" s="6"/>
      <c r="I146" s="7"/>
      <c r="J146" s="6"/>
      <c r="K146" s="9"/>
    </row>
    <row r="147" spans="4:12" x14ac:dyDescent="0.2">
      <c r="D147" s="9"/>
      <c r="E147" s="9"/>
      <c r="F147" s="9"/>
      <c r="G147" s="9"/>
      <c r="H147" s="6"/>
      <c r="I147" s="7"/>
      <c r="J147" s="6"/>
      <c r="K147" s="9"/>
    </row>
    <row r="148" spans="4:12" x14ac:dyDescent="0.2">
      <c r="D148" s="9"/>
      <c r="E148" s="9"/>
      <c r="F148" s="9"/>
      <c r="G148" s="9"/>
      <c r="H148" s="6"/>
      <c r="I148" s="7"/>
      <c r="J148" s="6"/>
      <c r="K148" s="9"/>
    </row>
    <row r="149" spans="4:12" x14ac:dyDescent="0.2">
      <c r="D149" s="9"/>
      <c r="E149" s="9"/>
      <c r="F149" s="9"/>
      <c r="G149" s="9"/>
      <c r="H149" s="6"/>
      <c r="I149" s="7"/>
      <c r="J149" s="6"/>
      <c r="K149" s="9"/>
    </row>
    <row r="150" spans="4:12" x14ac:dyDescent="0.2">
      <c r="D150" s="9"/>
      <c r="E150" s="9"/>
      <c r="F150" s="9"/>
      <c r="G150" s="9"/>
      <c r="H150" s="6"/>
      <c r="I150" s="7"/>
      <c r="J150" s="6"/>
      <c r="K150" s="9"/>
    </row>
    <row r="151" spans="4:12" x14ac:dyDescent="0.2">
      <c r="D151" s="9"/>
      <c r="E151" s="9"/>
      <c r="F151" s="9"/>
      <c r="G151" s="9"/>
      <c r="H151" s="6"/>
      <c r="I151" s="7"/>
      <c r="J151" s="6"/>
      <c r="K151" s="9"/>
    </row>
    <row r="152" spans="4:12" x14ac:dyDescent="0.2">
      <c r="D152" s="9"/>
      <c r="E152" s="9"/>
      <c r="F152" s="9"/>
      <c r="G152" s="9"/>
      <c r="H152" s="43"/>
      <c r="I152" s="7"/>
      <c r="J152" s="43"/>
      <c r="K152" s="9"/>
    </row>
    <row r="153" spans="4:12" x14ac:dyDescent="0.2">
      <c r="D153" s="9"/>
      <c r="E153" s="9"/>
      <c r="F153" s="9"/>
      <c r="G153" s="9"/>
      <c r="H153" s="9"/>
      <c r="I153" s="9"/>
      <c r="J153" s="9"/>
      <c r="K153" s="9"/>
    </row>
    <row r="154" spans="4:12" x14ac:dyDescent="0.2">
      <c r="D154" s="9"/>
      <c r="E154" s="9"/>
      <c r="F154" s="9"/>
      <c r="G154" s="9"/>
      <c r="H154" s="9"/>
      <c r="I154" s="9"/>
      <c r="J154" s="9"/>
      <c r="K154" s="9"/>
      <c r="L154" s="42">
        <v>9079414528.6087208</v>
      </c>
    </row>
    <row r="155" spans="4:12" x14ac:dyDescent="0.2">
      <c r="D155" s="9"/>
      <c r="E155" s="9"/>
      <c r="F155" s="9"/>
      <c r="G155" s="9"/>
      <c r="H155" s="9"/>
      <c r="I155" s="9"/>
      <c r="J155" s="9"/>
      <c r="K155" s="9"/>
      <c r="L155" s="42">
        <v>4791954745.2312346</v>
      </c>
    </row>
    <row r="156" spans="4:12" x14ac:dyDescent="0.2">
      <c r="D156" s="9"/>
      <c r="E156" s="9"/>
      <c r="F156" s="9"/>
      <c r="G156" s="9"/>
      <c r="H156" s="9"/>
      <c r="I156" s="9"/>
      <c r="J156" s="9"/>
      <c r="K156" s="9"/>
      <c r="L156" s="42">
        <v>46353576567.575798</v>
      </c>
    </row>
    <row r="157" spans="4:12" x14ac:dyDescent="0.2">
      <c r="D157" s="9"/>
      <c r="E157" s="9"/>
      <c r="F157" s="9"/>
      <c r="G157" s="9"/>
      <c r="H157" s="9"/>
      <c r="I157" s="9"/>
      <c r="J157" s="9"/>
      <c r="K157" s="9"/>
      <c r="L157" s="42">
        <v>15166545372.613234</v>
      </c>
    </row>
    <row r="158" spans="4:12" x14ac:dyDescent="0.2">
      <c r="D158" s="9"/>
      <c r="E158" s="9"/>
      <c r="F158" s="9"/>
      <c r="G158" s="9"/>
      <c r="H158" s="9"/>
      <c r="I158" s="9"/>
      <c r="J158" s="9"/>
      <c r="K158" s="9"/>
      <c r="L158" s="42">
        <v>1007285139.7912998</v>
      </c>
    </row>
    <row r="159" spans="4:12" x14ac:dyDescent="0.2">
      <c r="D159" s="9"/>
      <c r="E159" s="9"/>
      <c r="F159" s="9"/>
      <c r="G159" s="9"/>
      <c r="H159" s="9"/>
      <c r="I159" s="9"/>
      <c r="J159" s="9"/>
      <c r="K159" s="9"/>
      <c r="L159" s="42">
        <v>2889535075.6324863</v>
      </c>
    </row>
    <row r="160" spans="4:12" x14ac:dyDescent="0.2">
      <c r="D160" s="9"/>
      <c r="E160" s="9"/>
      <c r="F160" s="9"/>
      <c r="G160" s="9"/>
      <c r="H160" s="9"/>
      <c r="I160" s="9"/>
      <c r="J160" s="9"/>
      <c r="K160" s="9"/>
      <c r="L160" s="42">
        <v>1382251054.9262762</v>
      </c>
    </row>
    <row r="161" spans="4:12" x14ac:dyDescent="0.2">
      <c r="D161" s="9"/>
      <c r="E161" s="9"/>
      <c r="F161" s="9"/>
      <c r="G161" s="9"/>
      <c r="H161" s="9"/>
      <c r="I161" s="9"/>
      <c r="J161" s="9"/>
      <c r="K161" s="9"/>
      <c r="L161" s="42">
        <v>17996011206.188919</v>
      </c>
    </row>
    <row r="162" spans="4:12" x14ac:dyDescent="0.2">
      <c r="D162" s="9"/>
      <c r="E162" s="9"/>
      <c r="F162" s="9"/>
      <c r="G162" s="9"/>
      <c r="H162" s="9"/>
      <c r="I162" s="9"/>
      <c r="J162" s="9"/>
      <c r="K162" s="9"/>
      <c r="L162" s="42">
        <v>6715348257.8051567</v>
      </c>
    </row>
    <row r="163" spans="4:12" x14ac:dyDescent="0.2">
      <c r="D163" s="9"/>
      <c r="E163" s="9"/>
      <c r="F163" s="9"/>
      <c r="G163" s="9"/>
      <c r="H163" s="9"/>
      <c r="I163" s="9"/>
      <c r="J163" s="9"/>
      <c r="K163" s="9"/>
      <c r="L163" s="42">
        <v>3260650076.1153374</v>
      </c>
    </row>
    <row r="164" spans="4:12" x14ac:dyDescent="0.2">
      <c r="D164" s="9"/>
      <c r="E164" s="9"/>
      <c r="F164" s="9"/>
      <c r="G164" s="9"/>
      <c r="H164" s="9"/>
      <c r="I164" s="9"/>
      <c r="J164" s="9"/>
      <c r="K164" s="9"/>
      <c r="L164" s="42">
        <v>28892642124.207634</v>
      </c>
    </row>
    <row r="165" spans="4:12" x14ac:dyDescent="0.2">
      <c r="D165" s="9"/>
      <c r="E165" s="9"/>
      <c r="F165" s="9"/>
      <c r="G165" s="9"/>
      <c r="H165" s="9"/>
      <c r="I165" s="9"/>
      <c r="J165" s="9"/>
      <c r="K165" s="9"/>
      <c r="L165" s="23">
        <v>8052732086.0911274</v>
      </c>
    </row>
    <row r="166" spans="4:12" x14ac:dyDescent="0.2">
      <c r="D166" s="9"/>
      <c r="E166" s="9"/>
      <c r="F166" s="9"/>
      <c r="G166" s="9"/>
      <c r="H166" s="9"/>
      <c r="I166" s="9"/>
      <c r="J166" s="9"/>
      <c r="K166" s="9"/>
      <c r="L166" s="42">
        <v>13393016667.33</v>
      </c>
    </row>
    <row r="167" spans="4:12" x14ac:dyDescent="0.2">
      <c r="D167" s="9"/>
      <c r="E167" s="9"/>
      <c r="F167" s="9"/>
      <c r="G167" s="9"/>
      <c r="H167" s="9"/>
      <c r="I167" s="9"/>
      <c r="J167" s="9"/>
      <c r="K167" s="9"/>
      <c r="L167" s="42">
        <v>4125805566.8076911</v>
      </c>
    </row>
    <row r="168" spans="4:12" x14ac:dyDescent="0.2">
      <c r="D168" s="9"/>
      <c r="E168" s="9"/>
      <c r="F168" s="9"/>
      <c r="G168" s="9"/>
      <c r="H168" s="9"/>
      <c r="I168" s="9"/>
      <c r="J168" s="9"/>
      <c r="K168" s="9"/>
      <c r="L168" s="23">
        <v>1462355516.8698356</v>
      </c>
    </row>
    <row r="169" spans="4:12" x14ac:dyDescent="0.2">
      <c r="D169" s="9"/>
      <c r="E169" s="9"/>
      <c r="F169" s="9"/>
      <c r="G169" s="9"/>
      <c r="H169" s="9"/>
      <c r="I169" s="9"/>
      <c r="J169" s="9"/>
      <c r="K169" s="9"/>
      <c r="L169" s="42">
        <v>2375005949.4461575</v>
      </c>
    </row>
    <row r="170" spans="4:12" x14ac:dyDescent="0.2">
      <c r="D170" s="9"/>
      <c r="E170" s="9"/>
      <c r="F170" s="9"/>
      <c r="G170" s="9"/>
      <c r="H170" s="9"/>
      <c r="I170" s="9"/>
      <c r="J170" s="9"/>
      <c r="K170" s="9"/>
      <c r="L170" s="42">
        <v>166944129935.24091</v>
      </c>
    </row>
    <row r="171" spans="4:12" x14ac:dyDescent="0.2">
      <c r="D171" s="9"/>
      <c r="E171" s="9"/>
      <c r="F171" s="9"/>
      <c r="G171" s="9"/>
      <c r="H171" s="9"/>
      <c r="I171" s="9"/>
      <c r="J171" s="9"/>
      <c r="K171" s="9"/>
    </row>
    <row r="172" spans="4:12" x14ac:dyDescent="0.2">
      <c r="D172" s="9"/>
      <c r="E172" s="9"/>
      <c r="F172" s="9"/>
      <c r="G172" s="9"/>
      <c r="H172" s="9"/>
      <c r="I172" s="9"/>
      <c r="J172" s="9"/>
      <c r="K172" s="9"/>
    </row>
    <row r="173" spans="4:12" x14ac:dyDescent="0.2">
      <c r="D173" s="9"/>
      <c r="E173" s="9"/>
      <c r="F173" s="9"/>
      <c r="G173" s="9"/>
      <c r="H173" s="9"/>
      <c r="I173" s="9"/>
      <c r="J173" s="9"/>
      <c r="K173" s="9"/>
    </row>
    <row r="174" spans="4:12" x14ac:dyDescent="0.2">
      <c r="D174" s="9"/>
      <c r="E174" s="9"/>
      <c r="F174" s="9"/>
      <c r="G174" s="9"/>
      <c r="H174" s="9"/>
      <c r="I174" s="9"/>
      <c r="J174" s="9"/>
      <c r="K174" s="9"/>
    </row>
    <row r="175" spans="4:12" x14ac:dyDescent="0.2">
      <c r="D175" s="9"/>
      <c r="E175" s="9"/>
      <c r="F175" s="9"/>
      <c r="G175" s="9"/>
      <c r="H175" s="9"/>
      <c r="I175" s="9"/>
      <c r="J175" s="9"/>
      <c r="K175" s="9"/>
    </row>
    <row r="176" spans="4:12" x14ac:dyDescent="0.2">
      <c r="D176" s="9"/>
      <c r="E176" s="9"/>
      <c r="F176" s="9"/>
      <c r="G176" s="9"/>
      <c r="H176" s="9"/>
      <c r="I176" s="9"/>
      <c r="J176" s="9"/>
      <c r="K176" s="9"/>
    </row>
    <row r="177" spans="4:11" x14ac:dyDescent="0.2">
      <c r="D177" s="9"/>
      <c r="E177" s="9"/>
      <c r="F177" s="9"/>
      <c r="G177" s="9"/>
      <c r="H177" s="9"/>
      <c r="I177" s="9"/>
      <c r="J177" s="9"/>
      <c r="K177" s="9"/>
    </row>
    <row r="178" spans="4:11" x14ac:dyDescent="0.2">
      <c r="D178" s="9"/>
      <c r="E178" s="9"/>
      <c r="F178" s="9"/>
      <c r="G178" s="9"/>
      <c r="H178" s="9"/>
      <c r="I178" s="9"/>
      <c r="J178" s="9"/>
      <c r="K178" s="9"/>
    </row>
    <row r="179" spans="4:11" x14ac:dyDescent="0.2">
      <c r="D179" s="9"/>
      <c r="E179" s="9"/>
      <c r="F179" s="9"/>
      <c r="G179" s="9"/>
      <c r="H179" s="9"/>
      <c r="I179" s="9"/>
      <c r="J179" s="9"/>
      <c r="K179" s="9"/>
    </row>
    <row r="180" spans="4:11" x14ac:dyDescent="0.2">
      <c r="D180" s="9"/>
      <c r="E180" s="9"/>
      <c r="F180" s="9"/>
      <c r="G180" s="9"/>
      <c r="H180" s="9"/>
      <c r="I180" s="9"/>
      <c r="J180" s="9"/>
      <c r="K180" s="9"/>
    </row>
    <row r="181" spans="4:11" x14ac:dyDescent="0.2">
      <c r="D181" s="9"/>
      <c r="E181" s="9"/>
      <c r="F181" s="9"/>
      <c r="G181" s="9"/>
      <c r="H181" s="9"/>
      <c r="I181" s="9"/>
      <c r="J181" s="9"/>
      <c r="K181" s="9"/>
    </row>
    <row r="182" spans="4:11" x14ac:dyDescent="0.2">
      <c r="D182" s="9"/>
      <c r="E182" s="9"/>
      <c r="F182" s="9"/>
      <c r="G182" s="9"/>
      <c r="H182" s="9"/>
      <c r="I182" s="9"/>
      <c r="J182" s="9"/>
      <c r="K182" s="9"/>
    </row>
    <row r="183" spans="4:11" x14ac:dyDescent="0.2">
      <c r="D183" s="9"/>
      <c r="E183" s="9"/>
      <c r="F183" s="9"/>
      <c r="G183" s="9"/>
      <c r="H183" s="9"/>
      <c r="I183" s="9"/>
      <c r="J183" s="9"/>
      <c r="K183" s="9"/>
    </row>
    <row r="184" spans="4:11" x14ac:dyDescent="0.2">
      <c r="D184" s="9"/>
      <c r="E184" s="9"/>
      <c r="F184" s="9"/>
      <c r="G184" s="9"/>
      <c r="H184" s="9"/>
      <c r="I184" s="9"/>
      <c r="J184" s="9"/>
      <c r="K184" s="9"/>
    </row>
    <row r="185" spans="4:11" x14ac:dyDescent="0.2">
      <c r="D185" s="9"/>
      <c r="E185" s="9"/>
      <c r="F185" s="9"/>
      <c r="G185" s="9"/>
      <c r="H185" s="9"/>
      <c r="I185" s="9"/>
      <c r="J185" s="9"/>
      <c r="K185" s="9"/>
    </row>
    <row r="186" spans="4:11" x14ac:dyDescent="0.2">
      <c r="D186" s="9"/>
      <c r="E186" s="9"/>
      <c r="F186" s="9"/>
      <c r="G186" s="9"/>
      <c r="H186" s="9"/>
      <c r="I186" s="9"/>
      <c r="J186" s="9"/>
      <c r="K186" s="9"/>
    </row>
    <row r="187" spans="4:11" x14ac:dyDescent="0.2">
      <c r="D187" s="9"/>
      <c r="E187" s="9"/>
      <c r="F187" s="9"/>
      <c r="G187" s="9"/>
      <c r="H187" s="9"/>
      <c r="I187" s="9"/>
      <c r="J187" s="9"/>
      <c r="K187" s="9"/>
    </row>
    <row r="188" spans="4:11" x14ac:dyDescent="0.2">
      <c r="D188" s="9"/>
      <c r="E188" s="9"/>
      <c r="F188" s="9"/>
      <c r="G188" s="9"/>
      <c r="H188" s="9"/>
      <c r="I188" s="9"/>
      <c r="J188" s="9"/>
      <c r="K188" s="9"/>
    </row>
    <row r="189" spans="4:11" x14ac:dyDescent="0.2">
      <c r="D189" s="9"/>
      <c r="E189" s="9"/>
      <c r="F189" s="9"/>
      <c r="G189" s="9"/>
      <c r="H189" s="9"/>
      <c r="I189" s="9"/>
      <c r="J189" s="9"/>
      <c r="K189" s="9"/>
    </row>
    <row r="190" spans="4:11" x14ac:dyDescent="0.2">
      <c r="D190" s="9"/>
      <c r="E190" s="9"/>
      <c r="F190" s="9"/>
      <c r="G190" s="9"/>
      <c r="H190" s="9"/>
      <c r="I190" s="9"/>
      <c r="J190" s="9"/>
      <c r="K190" s="9"/>
    </row>
    <row r="191" spans="4:11" x14ac:dyDescent="0.2">
      <c r="D191" s="9"/>
      <c r="E191" s="9"/>
      <c r="F191" s="9"/>
      <c r="G191" s="9"/>
      <c r="H191" s="9"/>
      <c r="I191" s="9"/>
      <c r="J191" s="9"/>
      <c r="K191" s="9"/>
    </row>
    <row r="192" spans="4:11" x14ac:dyDescent="0.2">
      <c r="D192" s="9"/>
      <c r="E192" s="9"/>
      <c r="F192" s="9"/>
      <c r="G192" s="9"/>
      <c r="H192" s="9"/>
      <c r="I192" s="9"/>
      <c r="J192" s="9"/>
      <c r="K192" s="9"/>
    </row>
  </sheetData>
  <mergeCells count="18">
    <mergeCell ref="P14:Q14"/>
    <mergeCell ref="L14:M14"/>
    <mergeCell ref="K34:K35"/>
    <mergeCell ref="C11:P11"/>
    <mergeCell ref="F124:G124"/>
    <mergeCell ref="B10:Q10"/>
    <mergeCell ref="B12:Q12"/>
    <mergeCell ref="D13:K13"/>
    <mergeCell ref="L13:Q13"/>
    <mergeCell ref="J34:J35"/>
    <mergeCell ref="D14:E14"/>
    <mergeCell ref="F14:G14"/>
    <mergeCell ref="H14:I14"/>
    <mergeCell ref="J14:K14"/>
    <mergeCell ref="D34:G34"/>
    <mergeCell ref="D33:I33"/>
    <mergeCell ref="J33:K33"/>
    <mergeCell ref="N14:O14"/>
  </mergeCells>
  <phoneticPr fontId="18" type="noConversion"/>
  <pageMargins left="0.27013888888888887" right="0.20972222222222223" top="0.35972222222222222" bottom="0.35000000000000003" header="0.51180555555555562" footer="0.51180555555555562"/>
  <pageSetup paperSize="9" scale="50" firstPageNumber="0" orientation="landscape" horizontalDpi="300" verticalDpi="300" r:id="rId1"/>
  <headerFooter alignWithMargins="0"/>
  <ignoredErrors>
    <ignoredError sqref="F29 L29 N29:P29 F46 H26 L26 P26" 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IFRS</vt:lpstr>
      <vt:lpstr>IFRS!Print_Area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cp:lastPrinted>2019-06-07T08:39:03Z</cp:lastPrinted>
  <dcterms:created xsi:type="dcterms:W3CDTF">2009-11-09T09:32:23Z</dcterms:created>
  <dcterms:modified xsi:type="dcterms:W3CDTF">2019-08-30T12:59:18Z</dcterms:modified>
</cp:coreProperties>
</file>