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E87AD35C-3446-4817-BA23-FEE84FA61798}" xr6:coauthVersionLast="43" xr6:coauthVersionMax="43" xr10:uidLastSave="{00000000-0000-0000-0000-000000000000}"/>
  <bookViews>
    <workbookView xWindow="-120" yWindow="-120" windowWidth="29040" windowHeight="15840" tabRatio="241" xr2:uid="{00000000-000D-0000-FFFF-FFFF00000000}"/>
  </bookViews>
  <sheets>
    <sheet name="IFRS" sheetId="4" r:id="rId1"/>
  </sheets>
  <definedNames>
    <definedName name="_xlnm.Print_Area" localSheetId="0">IFRS!$A$1:$Q$66</definedName>
  </definedNames>
  <calcPr calcId="181029"/>
</workbook>
</file>

<file path=xl/calcChain.xml><?xml version="1.0" encoding="utf-8"?>
<calcChain xmlns="http://schemas.openxmlformats.org/spreadsheetml/2006/main">
  <c r="I42" i="4" l="1"/>
  <c r="I43" i="4"/>
  <c r="I44" i="4"/>
  <c r="I45" i="4"/>
  <c r="I46" i="4"/>
  <c r="I47" i="4"/>
  <c r="I48" i="4"/>
  <c r="I49" i="4"/>
  <c r="I40" i="4"/>
  <c r="I41" i="4"/>
  <c r="I39" i="4"/>
  <c r="I37" i="4"/>
  <c r="I38" i="4"/>
  <c r="I36" i="4"/>
  <c r="H45" i="4"/>
  <c r="H46" i="4"/>
  <c r="H47" i="4"/>
  <c r="H48" i="4"/>
  <c r="H49" i="4"/>
  <c r="H43" i="4"/>
  <c r="H44" i="4"/>
  <c r="H42" i="4"/>
  <c r="H40" i="4"/>
  <c r="H41" i="4"/>
  <c r="H39" i="4"/>
  <c r="H37" i="4"/>
  <c r="H38" i="4"/>
  <c r="H36" i="4"/>
  <c r="J44" i="4"/>
  <c r="J45" i="4"/>
  <c r="J46" i="4"/>
  <c r="J47" i="4"/>
  <c r="J48" i="4"/>
  <c r="J49" i="4"/>
  <c r="J43" i="4"/>
  <c r="J42" i="4"/>
  <c r="J41" i="4"/>
  <c r="J39" i="4"/>
  <c r="J38" i="4"/>
  <c r="J36" i="4"/>
  <c r="D50" i="4" l="1"/>
  <c r="K36" i="4" l="1"/>
  <c r="K48" i="4"/>
  <c r="K45" i="4"/>
  <c r="K46" i="4"/>
  <c r="H145" i="4" l="1"/>
  <c r="K38" i="4"/>
  <c r="P30" i="4"/>
  <c r="Q26" i="4" s="1"/>
  <c r="N30" i="4"/>
  <c r="Q17" i="4"/>
  <c r="Q19" i="4"/>
  <c r="Q20" i="4"/>
  <c r="Q21" i="4"/>
  <c r="Q23" i="4"/>
  <c r="Q25" i="4"/>
  <c r="Q28" i="4"/>
  <c r="Q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16" i="4"/>
  <c r="M17" i="4"/>
  <c r="M20" i="4"/>
  <c r="E17" i="4"/>
  <c r="E20" i="4"/>
  <c r="G17" i="4"/>
  <c r="G20" i="4"/>
  <c r="I17" i="4"/>
  <c r="I29" i="4"/>
  <c r="K17" i="4"/>
  <c r="K20" i="4"/>
  <c r="Q29" i="4" l="1"/>
  <c r="Q24" i="4"/>
  <c r="Q27" i="4"/>
  <c r="Q22" i="4"/>
  <c r="Q18" i="4"/>
  <c r="K39" i="4"/>
  <c r="K41" i="4"/>
  <c r="K42" i="4"/>
  <c r="K44" i="4"/>
  <c r="K47" i="4"/>
  <c r="K49" i="4"/>
  <c r="J138" i="4"/>
  <c r="K43" i="4" s="1"/>
  <c r="J132" i="4"/>
  <c r="M50" i="4" l="1"/>
  <c r="L50" i="4"/>
  <c r="F50" i="4"/>
  <c r="F30" i="4" l="1"/>
  <c r="L30" i="4"/>
  <c r="J30" i="4"/>
  <c r="H30" i="4"/>
  <c r="D30" i="4"/>
  <c r="M19" i="4" l="1"/>
  <c r="M23" i="4"/>
  <c r="M27" i="4"/>
  <c r="M24" i="4"/>
  <c r="M28" i="4"/>
  <c r="M21" i="4"/>
  <c r="M25" i="4"/>
  <c r="M29" i="4"/>
  <c r="M18" i="4"/>
  <c r="M22" i="4"/>
  <c r="M26" i="4"/>
  <c r="M16" i="4"/>
  <c r="K21" i="4"/>
  <c r="K25" i="4"/>
  <c r="K16" i="4"/>
  <c r="K24" i="4"/>
  <c r="K18" i="4"/>
  <c r="K22" i="4"/>
  <c r="K26" i="4"/>
  <c r="K19" i="4"/>
  <c r="K23" i="4"/>
  <c r="K27" i="4"/>
  <c r="K29" i="4"/>
  <c r="K28" i="4"/>
  <c r="E24" i="4"/>
  <c r="E28" i="4"/>
  <c r="E21" i="4"/>
  <c r="E25" i="4"/>
  <c r="E29" i="4"/>
  <c r="E18" i="4"/>
  <c r="E22" i="4"/>
  <c r="E26" i="4"/>
  <c r="E16" i="4"/>
  <c r="E19" i="4"/>
  <c r="E23" i="4"/>
  <c r="E27" i="4"/>
  <c r="G18" i="4"/>
  <c r="G22" i="4"/>
  <c r="G26" i="4"/>
  <c r="G16" i="4"/>
  <c r="G19" i="4"/>
  <c r="G23" i="4"/>
  <c r="G27" i="4"/>
  <c r="G24" i="4"/>
  <c r="G28" i="4"/>
  <c r="G21" i="4"/>
  <c r="G25" i="4"/>
  <c r="G29" i="4"/>
  <c r="I19" i="4"/>
  <c r="I21" i="4"/>
  <c r="I23" i="4"/>
  <c r="I25" i="4"/>
  <c r="I27" i="4"/>
  <c r="I18" i="4"/>
  <c r="I20" i="4"/>
  <c r="I22" i="4"/>
  <c r="I24" i="4"/>
  <c r="I26" i="4"/>
  <c r="I28" i="4"/>
  <c r="I16" i="4"/>
  <c r="Q30" i="4"/>
  <c r="E30" i="4" l="1"/>
  <c r="K30" i="4"/>
  <c r="I30" i="4"/>
  <c r="G30" i="4"/>
  <c r="O30" i="4"/>
  <c r="M30" i="4"/>
</calcChain>
</file>

<file path=xl/sharedStrings.xml><?xml version="1.0" encoding="utf-8"?>
<sst xmlns="http://schemas.openxmlformats.org/spreadsheetml/2006/main" count="117" uniqueCount="57">
  <si>
    <t xml:space="preserve"> </t>
  </si>
  <si>
    <t>ASSETS</t>
  </si>
  <si>
    <t>LIABILITIES</t>
  </si>
  <si>
    <t>No</t>
  </si>
  <si>
    <t>BANKS*</t>
  </si>
  <si>
    <t>Total Assets</t>
  </si>
  <si>
    <t xml:space="preserve">Investments in Securities </t>
  </si>
  <si>
    <t>Placement with banks</t>
  </si>
  <si>
    <t>Deposits</t>
  </si>
  <si>
    <t>Equity Capital</t>
  </si>
  <si>
    <t>in LEK</t>
  </si>
  <si>
    <t>in %**</t>
  </si>
  <si>
    <t>in %</t>
  </si>
  <si>
    <t>Banka Kombëtare Tregtare</t>
  </si>
  <si>
    <t>Credins Bank</t>
  </si>
  <si>
    <t>Credit Bank of Albania</t>
  </si>
  <si>
    <t>Intesasanpaolo Bank Albania</t>
  </si>
  <si>
    <t>International Commercial Bank</t>
  </si>
  <si>
    <t>ProCredit Bank</t>
  </si>
  <si>
    <t>Tirana Bank</t>
  </si>
  <si>
    <t>Union Bank</t>
  </si>
  <si>
    <t>United Bank of Albania</t>
  </si>
  <si>
    <t>TOTAL</t>
  </si>
  <si>
    <t>PROFIT &amp; PERFORMANCE</t>
  </si>
  <si>
    <t>MISCELLANEOUS</t>
  </si>
  <si>
    <t>BANKS</t>
  </si>
  <si>
    <t>Net profit (in LEK)</t>
  </si>
  <si>
    <t>No. of Employees</t>
  </si>
  <si>
    <t>Quarterly</t>
  </si>
  <si>
    <t>Cumulative</t>
  </si>
  <si>
    <t>%</t>
  </si>
  <si>
    <t>* Alphabetically listed in English.</t>
  </si>
  <si>
    <t>** In percentage of total respective indicator of the banking system.</t>
  </si>
  <si>
    <t>NOTE:</t>
  </si>
  <si>
    <t>All reportings are based on IFRS.</t>
  </si>
  <si>
    <t>Societe Generale Albania</t>
  </si>
  <si>
    <t>Alpha Bank Albania</t>
  </si>
  <si>
    <t>Main Financial Indicators of Albanian Banking System</t>
  </si>
  <si>
    <t>FIBANK Albania</t>
  </si>
  <si>
    <t>Raiffeisen Bank Albania</t>
  </si>
  <si>
    <t>American Bank of Investments</t>
  </si>
  <si>
    <t>Loans (net)</t>
  </si>
  <si>
    <t>Other liabilities</t>
  </si>
  <si>
    <r>
      <rPr>
        <b/>
        <sz val="11"/>
        <rFont val="Tahoma"/>
        <family val="2"/>
      </rPr>
      <t>ROE</t>
    </r>
    <r>
      <rPr>
        <sz val="11"/>
        <rFont val="Tahoma"/>
        <family val="2"/>
      </rPr>
      <t xml:space="preserve"> (quarterly, p.a.)***</t>
    </r>
  </si>
  <si>
    <t>No. of Outlets</t>
  </si>
  <si>
    <r>
      <rPr>
        <b/>
        <sz val="11"/>
        <rFont val="Tahoma"/>
        <family val="2"/>
      </rPr>
      <t>ROA</t>
    </r>
    <r>
      <rPr>
        <sz val="11"/>
        <rFont val="Tahoma"/>
        <family val="2"/>
      </rPr>
      <t xml:space="preserve"> 
(quarterly, p.a.)</t>
    </r>
  </si>
  <si>
    <t>*** Foreign exchange differences are not considered.</t>
  </si>
  <si>
    <t>IntesaSanpaolo Bank Albania</t>
  </si>
  <si>
    <t>Fourth  Quarter 2018</t>
  </si>
  <si>
    <t>Equity Capital Q3</t>
  </si>
  <si>
    <t>Equity Capital 2017</t>
  </si>
  <si>
    <t>NBG Bank Albania</t>
  </si>
  <si>
    <t>Veneto Banka</t>
  </si>
  <si>
    <t>Total</t>
  </si>
  <si>
    <t xml:space="preserve">Opening total asests </t>
  </si>
  <si>
    <r>
      <t xml:space="preserve">RoA
</t>
    </r>
    <r>
      <rPr>
        <sz val="11"/>
        <rFont val="Tahoma"/>
        <family val="2"/>
      </rPr>
      <t>(annually)</t>
    </r>
  </si>
  <si>
    <r>
      <t xml:space="preserve">RoE
</t>
    </r>
    <r>
      <rPr>
        <sz val="11"/>
        <rFont val="Tahoma"/>
        <family val="2"/>
      </rPr>
      <t>(annually)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</si>
</sst>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_(* #,##0.0_);_(* \(#,##0.0\);_(* \-??_);_(@_)"/>
    <numFmt numFmtId="167" formatCode="_(* #,##0_);_(* \(#,##0\);_(* \-??_);_(@_)"/>
    <numFmt numFmtId="168" formatCode="0.0%"/>
    <numFmt numFmtId="169" formatCode="_(* #,##0_);_(* \(#,##0\);_(* &quot;-&quot;??_);_(@_)"/>
    <numFmt numFmtId="170" formatCode="0.000%"/>
  </numFmts>
  <fonts count="34" x14ac:knownFonts="1"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3"/>
      <name val="Tahoma"/>
      <family val="2"/>
    </font>
    <font>
      <sz val="13"/>
      <name val="Tahoma"/>
      <family val="2"/>
    </font>
    <font>
      <sz val="10"/>
      <name val="Arial"/>
      <family val="2"/>
    </font>
    <font>
      <b/>
      <sz val="11"/>
      <color rgb="FFFF0000"/>
      <name val="Tahoma"/>
      <family val="2"/>
    </font>
    <font>
      <b/>
      <sz val="13"/>
      <color rgb="FFFF0000"/>
      <name val="Tahoma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auto="1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auto="1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double">
        <color auto="1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auto="1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5" fontId="19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19" fillId="23" borderId="7" applyNumberFormat="0" applyAlignment="0" applyProtection="0"/>
    <xf numFmtId="0" fontId="14" fillId="20" borderId="8" applyNumberFormat="0" applyAlignment="0" applyProtection="0"/>
    <xf numFmtId="9" fontId="19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30" fillId="0" borderId="0" applyFont="0" applyFill="0" applyBorder="0" applyAlignment="0" applyProtection="0"/>
    <xf numFmtId="0" fontId="33" fillId="0" borderId="0"/>
    <xf numFmtId="9" fontId="30" fillId="0" borderId="0" applyFont="0" applyFill="0" applyBorder="0" applyAlignment="0" applyProtection="0"/>
  </cellStyleXfs>
  <cellXfs count="160">
    <xf numFmtId="0" fontId="0" fillId="0" borderId="0" xfId="0"/>
    <xf numFmtId="0" fontId="26" fillId="0" borderId="14" xfId="0" applyFont="1" applyBorder="1" applyAlignment="1">
      <alignment horizontal="center"/>
    </xf>
    <xf numFmtId="0" fontId="26" fillId="0" borderId="0" xfId="0" applyFont="1"/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167" fontId="20" fillId="0" borderId="0" xfId="28" applyNumberFormat="1" applyFont="1" applyFill="1" applyBorder="1" applyAlignment="1" applyProtection="1"/>
    <xf numFmtId="167" fontId="25" fillId="0" borderId="0" xfId="28" applyNumberFormat="1" applyFont="1" applyFill="1" applyBorder="1" applyAlignment="1" applyProtection="1"/>
    <xf numFmtId="0" fontId="25" fillId="0" borderId="0" xfId="0" applyFont="1" applyBorder="1"/>
    <xf numFmtId="0" fontId="25" fillId="0" borderId="0" xfId="0" applyFont="1"/>
    <xf numFmtId="0" fontId="25" fillId="0" borderId="0" xfId="0" applyFont="1" applyBorder="1" applyAlignment="1">
      <alignment horizontal="center"/>
    </xf>
    <xf numFmtId="167" fontId="25" fillId="0" borderId="10" xfId="28" applyNumberFormat="1" applyFont="1" applyFill="1" applyBorder="1" applyAlignment="1" applyProtection="1"/>
    <xf numFmtId="167" fontId="25" fillId="0" borderId="0" xfId="0" applyNumberFormat="1" applyFont="1"/>
    <xf numFmtId="0" fontId="26" fillId="0" borderId="15" xfId="0" applyFont="1" applyBorder="1"/>
    <xf numFmtId="0" fontId="25" fillId="0" borderId="20" xfId="0" applyFont="1" applyBorder="1" applyAlignment="1">
      <alignment horizontal="center"/>
    </xf>
    <xf numFmtId="10" fontId="25" fillId="0" borderId="0" xfId="41" applyNumberFormat="1" applyFont="1" applyFill="1" applyBorder="1" applyAlignment="1" applyProtection="1">
      <alignment horizontal="center"/>
    </xf>
    <xf numFmtId="166" fontId="25" fillId="0" borderId="0" xfId="28" applyNumberFormat="1" applyFont="1" applyFill="1" applyBorder="1" applyAlignment="1" applyProtection="1"/>
    <xf numFmtId="0" fontId="26" fillId="0" borderId="12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1" xfId="0" applyFont="1" applyBorder="1"/>
    <xf numFmtId="165" fontId="25" fillId="0" borderId="0" xfId="0" applyNumberFormat="1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167" fontId="26" fillId="0" borderId="0" xfId="0" applyNumberFormat="1" applyFont="1"/>
    <xf numFmtId="167" fontId="25" fillId="0" borderId="0" xfId="0" applyNumberFormat="1" applyFont="1" applyAlignment="1">
      <alignment horizontal="left"/>
    </xf>
    <xf numFmtId="165" fontId="25" fillId="0" borderId="0" xfId="28" applyFont="1" applyBorder="1" applyAlignment="1">
      <alignment horizontal="center"/>
    </xf>
    <xf numFmtId="0" fontId="25" fillId="0" borderId="0" xfId="0" applyFont="1" applyAlignment="1">
      <alignment horizontal="left"/>
    </xf>
    <xf numFmtId="167" fontId="25" fillId="0" borderId="0" xfId="0" applyNumberFormat="1" applyFont="1" applyBorder="1" applyAlignment="1">
      <alignment horizontal="center"/>
    </xf>
    <xf numFmtId="167" fontId="27" fillId="0" borderId="0" xfId="28" applyNumberFormat="1" applyFont="1" applyFill="1" applyBorder="1" applyAlignment="1" applyProtection="1"/>
    <xf numFmtId="167" fontId="25" fillId="0" borderId="0" xfId="28" applyNumberFormat="1" applyFont="1" applyFill="1" applyBorder="1" applyAlignment="1" applyProtection="1">
      <alignment horizontal="center"/>
    </xf>
    <xf numFmtId="0" fontId="28" fillId="0" borderId="10" xfId="0" applyFont="1" applyBorder="1" applyAlignment="1">
      <alignment horizontal="center"/>
    </xf>
    <xf numFmtId="0" fontId="29" fillId="0" borderId="0" xfId="0" applyFont="1"/>
    <xf numFmtId="0" fontId="29" fillId="0" borderId="0" xfId="0" applyFont="1" applyBorder="1"/>
    <xf numFmtId="167" fontId="26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10" fontId="19" fillId="0" borderId="0" xfId="41" applyNumberFormat="1"/>
    <xf numFmtId="0" fontId="22" fillId="0" borderId="0" xfId="0" applyFont="1" applyBorder="1" applyAlignment="1">
      <alignment horizontal="center"/>
    </xf>
    <xf numFmtId="167" fontId="26" fillId="0" borderId="0" xfId="0" applyNumberFormat="1" applyFont="1" applyBorder="1" applyAlignment="1">
      <alignment horizontal="center"/>
    </xf>
    <xf numFmtId="168" fontId="25" fillId="0" borderId="0" xfId="41" applyNumberFormat="1" applyFont="1" applyFill="1" applyBorder="1" applyAlignment="1" applyProtection="1">
      <alignment horizontal="right"/>
    </xf>
    <xf numFmtId="167" fontId="25" fillId="0" borderId="0" xfId="0" applyNumberFormat="1" applyFont="1" applyBorder="1"/>
    <xf numFmtId="167" fontId="26" fillId="0" borderId="0" xfId="28" applyNumberFormat="1" applyFont="1" applyFill="1" applyBorder="1" applyAlignment="1" applyProtection="1"/>
    <xf numFmtId="43" fontId="25" fillId="0" borderId="0" xfId="0" applyNumberFormat="1" applyFont="1"/>
    <xf numFmtId="0" fontId="25" fillId="0" borderId="36" xfId="0" applyFont="1" applyBorder="1"/>
    <xf numFmtId="3" fontId="26" fillId="0" borderId="27" xfId="28" applyNumberFormat="1" applyFont="1" applyFill="1" applyBorder="1" applyAlignment="1" applyProtection="1">
      <alignment horizontal="center" vertical="center"/>
    </xf>
    <xf numFmtId="0" fontId="25" fillId="0" borderId="37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8" fillId="0" borderId="36" xfId="0" applyFont="1" applyBorder="1"/>
    <xf numFmtId="0" fontId="26" fillId="0" borderId="36" xfId="0" applyFont="1" applyBorder="1"/>
    <xf numFmtId="15" fontId="25" fillId="0" borderId="36" xfId="0" applyNumberFormat="1" applyFont="1" applyBorder="1" applyAlignment="1">
      <alignment horizontal="right"/>
    </xf>
    <xf numFmtId="15" fontId="26" fillId="0" borderId="36" xfId="0" applyNumberFormat="1" applyFont="1" applyBorder="1" applyAlignment="1">
      <alignment horizontal="right"/>
    </xf>
    <xf numFmtId="0" fontId="26" fillId="0" borderId="36" xfId="0" applyFont="1" applyBorder="1" applyAlignment="1">
      <alignment horizontal="right"/>
    </xf>
    <xf numFmtId="167" fontId="25" fillId="0" borderId="36" xfId="0" applyNumberFormat="1" applyFont="1" applyBorder="1"/>
    <xf numFmtId="15" fontId="25" fillId="0" borderId="0" xfId="0" applyNumberFormat="1" applyFont="1" applyBorder="1" applyAlignment="1">
      <alignment horizontal="right"/>
    </xf>
    <xf numFmtId="0" fontId="25" fillId="0" borderId="26" xfId="0" applyFont="1" applyBorder="1"/>
    <xf numFmtId="10" fontId="20" fillId="0" borderId="0" xfId="41" applyNumberFormat="1" applyFont="1"/>
    <xf numFmtId="3" fontId="25" fillId="0" borderId="0" xfId="0" applyNumberFormat="1" applyFont="1"/>
    <xf numFmtId="10" fontId="25" fillId="0" borderId="0" xfId="0" applyNumberFormat="1" applyFont="1"/>
    <xf numFmtId="9" fontId="25" fillId="0" borderId="0" xfId="0" applyNumberFormat="1" applyFont="1"/>
    <xf numFmtId="10" fontId="25" fillId="0" borderId="0" xfId="41" applyNumberFormat="1" applyFont="1" applyFill="1" applyBorder="1" applyAlignment="1" applyProtection="1">
      <alignment horizontal="center" vertical="center"/>
    </xf>
    <xf numFmtId="10" fontId="26" fillId="0" borderId="0" xfId="41" applyNumberFormat="1" applyFont="1" applyFill="1" applyBorder="1" applyAlignment="1" applyProtection="1">
      <alignment horizontal="center" vertical="center"/>
    </xf>
    <xf numFmtId="3" fontId="25" fillId="0" borderId="28" xfId="28" applyNumberFormat="1" applyFont="1" applyBorder="1" applyAlignment="1">
      <alignment horizontal="center" vertical="center"/>
    </xf>
    <xf numFmtId="167" fontId="25" fillId="0" borderId="36" xfId="28" applyNumberFormat="1" applyFont="1" applyFill="1" applyBorder="1" applyAlignment="1" applyProtection="1"/>
    <xf numFmtId="167" fontId="31" fillId="0" borderId="0" xfId="0" applyNumberFormat="1" applyFont="1"/>
    <xf numFmtId="0" fontId="25" fillId="0" borderId="22" xfId="0" applyFont="1" applyBorder="1" applyAlignment="1">
      <alignment horizontal="center"/>
    </xf>
    <xf numFmtId="167" fontId="26" fillId="0" borderId="17" xfId="0" applyNumberFormat="1" applyFont="1" applyBorder="1" applyAlignment="1">
      <alignment horizontal="center" vertical="center"/>
    </xf>
    <xf numFmtId="167" fontId="25" fillId="0" borderId="18" xfId="28" applyNumberFormat="1" applyFont="1" applyFill="1" applyBorder="1" applyAlignment="1" applyProtection="1">
      <alignment vertical="center"/>
    </xf>
    <xf numFmtId="167" fontId="25" fillId="0" borderId="10" xfId="28" applyNumberFormat="1" applyFont="1" applyFill="1" applyBorder="1" applyAlignment="1" applyProtection="1">
      <alignment vertical="center"/>
    </xf>
    <xf numFmtId="167" fontId="25" fillId="0" borderId="16" xfId="28" applyNumberFormat="1" applyFont="1" applyFill="1" applyBorder="1" applyAlignment="1" applyProtection="1">
      <alignment vertical="center"/>
    </xf>
    <xf numFmtId="167" fontId="25" fillId="0" borderId="48" xfId="28" applyNumberFormat="1" applyFont="1" applyFill="1" applyBorder="1" applyAlignment="1" applyProtection="1">
      <alignment vertical="center"/>
    </xf>
    <xf numFmtId="167" fontId="25" fillId="0" borderId="44" xfId="28" applyNumberFormat="1" applyFont="1" applyFill="1" applyBorder="1" applyAlignment="1" applyProtection="1">
      <alignment vertical="center"/>
    </xf>
    <xf numFmtId="167" fontId="25" fillId="0" borderId="0" xfId="28" applyNumberFormat="1" applyFont="1" applyFill="1" applyBorder="1" applyAlignment="1" applyProtection="1">
      <alignment vertical="center"/>
    </xf>
    <xf numFmtId="167" fontId="25" fillId="0" borderId="45" xfId="28" applyNumberFormat="1" applyFont="1" applyFill="1" applyBorder="1" applyAlignment="1" applyProtection="1">
      <alignment vertical="center"/>
    </xf>
    <xf numFmtId="167" fontId="25" fillId="0" borderId="28" xfId="28" applyNumberFormat="1" applyFont="1" applyFill="1" applyBorder="1" applyAlignment="1" applyProtection="1">
      <alignment vertical="center"/>
    </xf>
    <xf numFmtId="167" fontId="25" fillId="0" borderId="36" xfId="28" applyNumberFormat="1" applyFont="1" applyFill="1" applyBorder="1" applyAlignment="1" applyProtection="1">
      <alignment vertical="center"/>
    </xf>
    <xf numFmtId="167" fontId="25" fillId="0" borderId="46" xfId="28" applyNumberFormat="1" applyFont="1" applyFill="1" applyBorder="1" applyAlignment="1" applyProtection="1">
      <alignment vertical="center"/>
    </xf>
    <xf numFmtId="167" fontId="25" fillId="0" borderId="35" xfId="28" applyNumberFormat="1" applyFont="1" applyFill="1" applyBorder="1" applyAlignment="1" applyProtection="1">
      <alignment vertical="center"/>
    </xf>
    <xf numFmtId="167" fontId="25" fillId="0" borderId="49" xfId="28" applyNumberFormat="1" applyFont="1" applyFill="1" applyBorder="1" applyAlignment="1" applyProtection="1">
      <alignment vertical="center"/>
    </xf>
    <xf numFmtId="167" fontId="25" fillId="0" borderId="19" xfId="28" applyNumberFormat="1" applyFont="1" applyFill="1" applyBorder="1" applyAlignment="1" applyProtection="1">
      <alignment vertical="center"/>
    </xf>
    <xf numFmtId="169" fontId="20" fillId="0" borderId="47" xfId="45" applyNumberFormat="1" applyFont="1" applyBorder="1" applyAlignment="1">
      <alignment vertical="center"/>
    </xf>
    <xf numFmtId="167" fontId="25" fillId="0" borderId="0" xfId="0" applyNumberFormat="1" applyFont="1" applyBorder="1" applyAlignment="1">
      <alignment vertical="center"/>
    </xf>
    <xf numFmtId="0" fontId="25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 indent="1"/>
    </xf>
    <xf numFmtId="0" fontId="21" fillId="0" borderId="0" xfId="0" applyFont="1" applyBorder="1" applyAlignment="1">
      <alignment horizontal="left" vertical="center" wrapText="1" indent="1"/>
    </xf>
    <xf numFmtId="0" fontId="21" fillId="0" borderId="35" xfId="0" applyFont="1" applyBorder="1" applyAlignment="1">
      <alignment horizontal="left" vertical="center" wrapText="1" indent="1"/>
    </xf>
    <xf numFmtId="168" fontId="25" fillId="0" borderId="16" xfId="41" applyNumberFormat="1" applyFont="1" applyFill="1" applyBorder="1" applyAlignment="1" applyProtection="1">
      <alignment horizontal="center" vertical="center"/>
    </xf>
    <xf numFmtId="3" fontId="25" fillId="0" borderId="42" xfId="28" applyNumberFormat="1" applyFont="1" applyBorder="1" applyAlignment="1">
      <alignment horizontal="center" vertical="center"/>
    </xf>
    <xf numFmtId="9" fontId="26" fillId="0" borderId="17" xfId="0" applyNumberFormat="1" applyFont="1" applyBorder="1" applyAlignment="1">
      <alignment horizontal="center" vertical="center"/>
    </xf>
    <xf numFmtId="3" fontId="26" fillId="0" borderId="41" xfId="28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 wrapText="1" indent="1"/>
    </xf>
    <xf numFmtId="169" fontId="25" fillId="0" borderId="0" xfId="45" applyNumberFormat="1" applyFont="1"/>
    <xf numFmtId="168" fontId="25" fillId="0" borderId="50" xfId="41" applyNumberFormat="1" applyFont="1" applyFill="1" applyBorder="1" applyAlignment="1" applyProtection="1">
      <alignment horizontal="center" vertical="center"/>
    </xf>
    <xf numFmtId="168" fontId="25" fillId="0" borderId="0" xfId="41" applyNumberFormat="1" applyFont="1" applyFill="1" applyBorder="1" applyAlignment="1" applyProtection="1">
      <alignment horizontal="center" vertical="center"/>
    </xf>
    <xf numFmtId="10" fontId="25" fillId="0" borderId="49" xfId="41" applyNumberFormat="1" applyFont="1" applyFill="1" applyBorder="1" applyAlignment="1" applyProtection="1">
      <alignment horizontal="center" vertical="center"/>
    </xf>
    <xf numFmtId="0" fontId="32" fillId="0" borderId="0" xfId="0" applyFont="1"/>
    <xf numFmtId="0" fontId="26" fillId="0" borderId="51" xfId="0" applyFont="1" applyBorder="1" applyAlignment="1">
      <alignment vertical="top" wrapText="1"/>
    </xf>
    <xf numFmtId="0" fontId="23" fillId="0" borderId="0" xfId="0" applyFont="1" applyBorder="1" applyAlignment="1">
      <alignment horizontal="center"/>
    </xf>
    <xf numFmtId="168" fontId="26" fillId="0" borderId="50" xfId="41" applyNumberFormat="1" applyFont="1" applyFill="1" applyBorder="1" applyAlignment="1" applyProtection="1">
      <alignment horizontal="center" vertical="center"/>
    </xf>
    <xf numFmtId="167" fontId="25" fillId="0" borderId="52" xfId="28" applyNumberFormat="1" applyFont="1" applyFill="1" applyBorder="1" applyAlignment="1" applyProtection="1"/>
    <xf numFmtId="167" fontId="25" fillId="0" borderId="48" xfId="28" applyNumberFormat="1" applyFont="1" applyFill="1" applyBorder="1" applyAlignment="1" applyProtection="1"/>
    <xf numFmtId="167" fontId="25" fillId="0" borderId="53" xfId="28" applyNumberFormat="1" applyFont="1" applyFill="1" applyBorder="1" applyAlignment="1" applyProtection="1"/>
    <xf numFmtId="0" fontId="21" fillId="0" borderId="10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49" xfId="0" applyFont="1" applyBorder="1" applyAlignment="1">
      <alignment vertical="top" wrapText="1"/>
    </xf>
    <xf numFmtId="167" fontId="25" fillId="24" borderId="52" xfId="28" applyNumberFormat="1" applyFont="1" applyFill="1" applyBorder="1" applyAlignment="1" applyProtection="1"/>
    <xf numFmtId="0" fontId="25" fillId="24" borderId="0" xfId="0" applyFont="1" applyFill="1"/>
    <xf numFmtId="0" fontId="21" fillId="24" borderId="10" xfId="0" applyFont="1" applyFill="1" applyBorder="1" applyAlignment="1">
      <alignment vertical="top" wrapText="1"/>
    </xf>
    <xf numFmtId="167" fontId="25" fillId="24" borderId="53" xfId="28" applyNumberFormat="1" applyFont="1" applyFill="1" applyBorder="1" applyAlignment="1" applyProtection="1"/>
    <xf numFmtId="0" fontId="21" fillId="24" borderId="54" xfId="0" applyFont="1" applyFill="1" applyBorder="1" applyAlignment="1">
      <alignment vertical="top" wrapText="1"/>
    </xf>
    <xf numFmtId="3" fontId="25" fillId="0" borderId="12" xfId="28" applyNumberFormat="1" applyFont="1" applyFill="1" applyBorder="1" applyAlignment="1" applyProtection="1">
      <alignment horizontal="center" vertical="center"/>
    </xf>
    <xf numFmtId="3" fontId="25" fillId="0" borderId="10" xfId="28" applyNumberFormat="1" applyFont="1" applyFill="1" applyBorder="1" applyAlignment="1" applyProtection="1">
      <alignment horizontal="center" vertical="center"/>
    </xf>
    <xf numFmtId="3" fontId="25" fillId="0" borderId="0" xfId="28" applyNumberFormat="1" applyFont="1" applyBorder="1" applyAlignment="1">
      <alignment horizontal="center" vertical="center"/>
    </xf>
    <xf numFmtId="167" fontId="26" fillId="0" borderId="17" xfId="0" applyNumberFormat="1" applyFont="1" applyFill="1" applyBorder="1" applyAlignment="1">
      <alignment horizontal="center" vertical="center"/>
    </xf>
    <xf numFmtId="170" fontId="19" fillId="0" borderId="0" xfId="41" applyNumberFormat="1" applyBorder="1" applyAlignment="1">
      <alignment horizontal="center"/>
    </xf>
    <xf numFmtId="0" fontId="25" fillId="0" borderId="0" xfId="0" applyFont="1" applyFill="1"/>
    <xf numFmtId="0" fontId="25" fillId="0" borderId="21" xfId="0" applyFont="1" applyFill="1" applyBorder="1" applyAlignment="1">
      <alignment horizontal="center"/>
    </xf>
    <xf numFmtId="0" fontId="21" fillId="0" borderId="1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49" xfId="0" applyFont="1" applyBorder="1" applyAlignment="1">
      <alignment vertical="center" wrapText="1"/>
    </xf>
    <xf numFmtId="3" fontId="26" fillId="0" borderId="0" xfId="0" applyNumberFormat="1" applyFont="1" applyFill="1"/>
    <xf numFmtId="0" fontId="25" fillId="0" borderId="20" xfId="0" applyFont="1" applyFill="1" applyBorder="1"/>
    <xf numFmtId="0" fontId="25" fillId="0" borderId="0" xfId="0" applyFont="1" applyFill="1" applyBorder="1" applyAlignment="1">
      <alignment horizontal="center"/>
    </xf>
    <xf numFmtId="0" fontId="25" fillId="0" borderId="25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wrapText="1"/>
    </xf>
    <xf numFmtId="0" fontId="25" fillId="0" borderId="62" xfId="0" applyFont="1" applyFill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/>
    </xf>
    <xf numFmtId="10" fontId="25" fillId="0" borderId="61" xfId="41" applyNumberFormat="1" applyFont="1" applyFill="1" applyBorder="1" applyAlignment="1">
      <alignment horizontal="center" vertical="center"/>
    </xf>
    <xf numFmtId="10" fontId="25" fillId="0" borderId="59" xfId="41" applyNumberFormat="1" applyFont="1" applyFill="1" applyBorder="1" applyAlignment="1">
      <alignment horizontal="center" vertical="center"/>
    </xf>
    <xf numFmtId="10" fontId="25" fillId="0" borderId="36" xfId="41" applyNumberFormat="1" applyFont="1" applyFill="1" applyBorder="1" applyAlignment="1">
      <alignment horizontal="center" vertical="center"/>
    </xf>
    <xf numFmtId="170" fontId="25" fillId="0" borderId="36" xfId="41" applyNumberFormat="1" applyFont="1" applyFill="1" applyBorder="1" applyAlignment="1">
      <alignment horizontal="center" vertical="center"/>
    </xf>
    <xf numFmtId="10" fontId="25" fillId="0" borderId="54" xfId="41" applyNumberFormat="1" applyFont="1" applyFill="1" applyBorder="1" applyAlignment="1">
      <alignment horizontal="center" vertical="center"/>
    </xf>
    <xf numFmtId="10" fontId="25" fillId="0" borderId="60" xfId="41" applyNumberFormat="1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horizontal="center"/>
    </xf>
    <xf numFmtId="0" fontId="24" fillId="0" borderId="58" xfId="0" applyFont="1" applyFill="1" applyBorder="1" applyAlignment="1">
      <alignment horizontal="center" vertical="center" wrapText="1"/>
    </xf>
    <xf numFmtId="0" fontId="24" fillId="0" borderId="57" xfId="0" applyFont="1" applyFill="1" applyBorder="1" applyAlignment="1">
      <alignment horizontal="center" vertical="center" wrapText="1"/>
    </xf>
    <xf numFmtId="167" fontId="25" fillId="24" borderId="48" xfId="28" applyNumberFormat="1" applyFont="1" applyFill="1" applyBorder="1" applyAlignment="1" applyProtection="1"/>
    <xf numFmtId="169" fontId="20" fillId="24" borderId="0" xfId="45" applyNumberFormat="1" applyFont="1" applyFill="1"/>
    <xf numFmtId="0" fontId="23" fillId="0" borderId="31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3" fillId="0" borderId="41" xfId="0" applyNumberFormat="1" applyFont="1" applyBorder="1" applyAlignment="1">
      <alignment horizontal="center" vertical="center" wrapText="1"/>
    </xf>
    <xf numFmtId="0" fontId="21" fillId="0" borderId="41" xfId="0" applyNumberFormat="1" applyFont="1" applyBorder="1" applyAlignment="1">
      <alignment horizontal="center" vertical="center" wrapText="1"/>
    </xf>
    <xf numFmtId="0" fontId="23" fillId="0" borderId="17" xfId="0" applyNumberFormat="1" applyFont="1" applyBorder="1" applyAlignment="1">
      <alignment horizontal="center" vertical="center" wrapText="1"/>
    </xf>
    <xf numFmtId="0" fontId="21" fillId="0" borderId="17" xfId="0" applyNumberFormat="1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/>
    </xf>
    <xf numFmtId="0" fontId="23" fillId="0" borderId="29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8" fillId="0" borderId="3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3" xfId="45" xr:uid="{00000000-0005-0000-0000-00001C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3" xfId="38" xr:uid="{00000000-0005-0000-0000-000027000000}"/>
    <cellStyle name="Normal 2" xfId="46" xr:uid="{00000000-0005-0000-0000-000028000000}"/>
    <cellStyle name="Note" xfId="39" builtinId="10" customBuiltin="1"/>
    <cellStyle name="Output" xfId="40" builtinId="21" customBuiltin="1"/>
    <cellStyle name="Percent" xfId="41" builtinId="5"/>
    <cellStyle name="Percent 2" xfId="47" xr:uid="{00000000-0005-0000-0000-00002C000000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40669</xdr:colOff>
      <xdr:row>0</xdr:row>
      <xdr:rowOff>0</xdr:rowOff>
    </xdr:from>
    <xdr:to>
      <xdr:col>2</xdr:col>
      <xdr:colOff>1894417</xdr:colOff>
      <xdr:row>7</xdr:row>
      <xdr:rowOff>46440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586" y="0"/>
          <a:ext cx="2340581" cy="1305857"/>
        </a:xfrm>
        <a:prstGeom prst="rect">
          <a:avLst/>
        </a:prstGeom>
      </xdr:spPr>
    </xdr:pic>
    <xdr:clientData/>
  </xdr:twoCellAnchor>
  <xdr:oneCellAnchor>
    <xdr:from>
      <xdr:col>11</xdr:col>
      <xdr:colOff>598273</xdr:colOff>
      <xdr:row>65</xdr:row>
      <xdr:rowOff>154201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392665" y="1350207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sq-AL" sz="1100"/>
        </a:p>
      </xdr:txBody>
    </xdr:sp>
    <xdr:clientData/>
  </xdr:oneCellAnchor>
  <xdr:oneCellAnchor>
    <xdr:from>
      <xdr:col>4</xdr:col>
      <xdr:colOff>604680</xdr:colOff>
      <xdr:row>60</xdr:row>
      <xdr:rowOff>10584</xdr:rowOff>
    </xdr:from>
    <xdr:ext cx="5406654" cy="92075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5843430" y="12477751"/>
              <a:ext cx="5406654" cy="920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GB" sz="1200" b="0" i="1" baseline="0">
                        <a:latin typeface="Cambria Math" panose="02040503050406030204" pitchFamily="18" charset="0"/>
                      </a:rPr>
                      <m:t>𝑅𝑜𝐸</m:t>
                    </m:r>
                    <m:r>
                      <a:rPr lang="en-GB" sz="1200" b="0" i="1" baseline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GB" sz="1200" b="0" i="1" baseline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GB" sz="1200" b="0" i="1" baseline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GB" sz="1200" b="0" i="0" baseline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Cumulative</m:t>
                            </m:r>
                            <m:r>
                              <m:rPr>
                                <m:nor/>
                              </m:rPr>
                              <a:rPr lang="en-GB" sz="1200" b="0" i="0" baseline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 baseline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Profit</m:t>
                            </m:r>
                          </m:num>
                          <m:den>
                            <m:f>
                              <m:fPr>
                                <m:ctrlPr>
                                  <a:rPr lang="en-GB" sz="1200" b="0" i="1" baseline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d>
                                  <m:dPr>
                                    <m:ctrlPr>
                                      <a:rPr lang="en-GB" sz="1200" b="0" i="1" baseline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m:rPr>
                                        <m:nor/>
                                      </m:rPr>
                                      <a:rPr lang="en-GB" sz="1200" b="0" i="0" baseline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Ending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GB" sz="1200" b="0" i="0" baseline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 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GB" sz="1200" b="0" i="0" baseline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Equity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GB" sz="1200" b="0" i="0" baseline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 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GB" sz="1200" b="0" i="0" baseline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Balance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GB" sz="1200" b="0" i="0" baseline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 − 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GB" sz="1200" b="0" i="0" baseline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Cumulative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GB" sz="1200" b="0" i="0" baseline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 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GB" sz="1200" b="0" i="0" baseline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Profit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GB" sz="1200" b="0" i="0" baseline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 + 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GB" sz="1200" b="0" i="0" baseline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Opening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GB" sz="1200" b="0" i="0" baseline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 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GB" sz="1200" b="0" i="0" baseline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Equity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GB" sz="1200" b="0" i="0" baseline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 </m:t>
                                    </m:r>
                                    <m:r>
                                      <m:rPr>
                                        <m:nor/>
                                      </m:rPr>
                                      <a:rPr lang="en-GB" sz="1200" b="0" i="0" baseline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Balance</m:t>
                                    </m:r>
                                  </m:e>
                                </m:d>
                              </m:num>
                              <m:den>
                                <m:r>
                                  <m:rPr>
                                    <m:nor/>
                                  </m:rPr>
                                  <a:rPr lang="en-GB" sz="1200" b="0" i="0" baseline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2</m:t>
                                </m:r>
                              </m:den>
                            </m:f>
                          </m:den>
                        </m:f>
                      </m:e>
                    </m:d>
                  </m:oMath>
                </m:oMathPara>
              </a14:m>
              <a:endParaRPr lang="sq-AL" sz="1200"/>
            </a:p>
          </xdr:txBody>
        </xdr:sp>
      </mc:Choice>
      <mc:Fallback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5843430" y="12477751"/>
              <a:ext cx="5406654" cy="920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en-GB" sz="1200" b="0" i="0" baseline="0">
                  <a:latin typeface="Cambria Math" panose="02040503050406030204" pitchFamily="18" charset="0"/>
                </a:rPr>
                <a:t>𝑅𝑜𝐸</a:t>
              </a:r>
              <a:r>
                <a:rPr lang="en-GB" sz="12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=("Cumulative Profit" /((("Ending Equity Balance − Cumulative Profit + Opening Equity Balance" ))/"2" ))</a:t>
              </a:r>
              <a:endParaRPr lang="sq-AL" sz="1200"/>
            </a:p>
          </xdr:txBody>
        </xdr:sp>
      </mc:Fallback>
    </mc:AlternateContent>
    <xdr:clientData/>
  </xdr:oneCellAnchor>
  <xdr:oneCellAnchor>
    <xdr:from>
      <xdr:col>9</xdr:col>
      <xdr:colOff>1462960</xdr:colOff>
      <xdr:row>60</xdr:row>
      <xdr:rowOff>156489</xdr:rowOff>
    </xdr:from>
    <xdr:ext cx="3818123" cy="38382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12152127" y="12623656"/>
              <a:ext cx="3818123" cy="3838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GB" sz="1200" b="0" i="0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RoA</m:t>
                    </m:r>
                    <m:r>
                      <m:rPr>
                        <m:nor/>
                      </m:rPr>
                      <a:rPr lang="en-GB" sz="1200" b="0" i="0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= </m:t>
                    </m:r>
                    <m:f>
                      <m:fPr>
                        <m:ctrlPr>
                          <a:rPr lang="en-GB" sz="12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GB" sz="1200" b="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Cumulative</m:t>
                        </m:r>
                        <m:r>
                          <m:rPr>
                            <m:nor/>
                          </m:rPr>
                          <a:rPr lang="en-GB" sz="1200" b="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Profit</m:t>
                        </m:r>
                      </m:num>
                      <m:den>
                        <m:r>
                          <a:rPr lang="en-GB" sz="1200" b="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r>
                          <a:rPr lang="en-GB" sz="1200" b="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𝐸𝑛𝑑𝑖𝑛𝑔</m:t>
                        </m:r>
                        <m:r>
                          <a:rPr lang="en-GB" sz="1200" b="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Total</m:t>
                        </m:r>
                        <m:r>
                          <m:rPr>
                            <m:nor/>
                          </m:rPr>
                          <a:rPr lang="en-GB" sz="12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Assets</m:t>
                        </m:r>
                        <m:r>
                          <m:rPr>
                            <m:nor/>
                          </m:rPr>
                          <a:rPr lang="en-GB" sz="12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 </m:t>
                        </m:r>
                        <m:r>
                          <a:rPr lang="en-GB" sz="1200" b="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𝑂𝑝𝑒𝑛𝑖𝑛𝑔</m:t>
                        </m:r>
                        <m:r>
                          <a:rPr lang="en-GB" sz="1200" b="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n-GB" sz="1200" b="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𝑇𝑜𝑡𝑎𝑙</m:t>
                        </m:r>
                        <m:r>
                          <a:rPr lang="en-GB" sz="1200" b="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n-GB" sz="1200" b="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𝐴𝑠𝑠𝑒𝑡𝑠</m:t>
                        </m:r>
                        <m:r>
                          <a:rPr lang="en-GB" sz="1200" b="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)/2</m:t>
                        </m:r>
                      </m:den>
                    </m:f>
                  </m:oMath>
                </m:oMathPara>
              </a14:m>
              <a:endParaRPr lang="sq-AL" sz="1200" b="0" i="0">
                <a:solidFill>
                  <a:schemeClr val="tx1"/>
                </a:solidFill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Choice>
      <mc:Fallback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12152127" y="12623656"/>
              <a:ext cx="3818123" cy="3838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GB" sz="12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"RoA = "  "Cumulative Profit" /((𝐸𝑛𝑑𝑖𝑛𝑔 "Total Assets + " 𝑂𝑝𝑒𝑛𝑖𝑛𝑔 𝑇𝑜𝑡𝑎𝑙 𝐴𝑠𝑠𝑒𝑡𝑠)/2)</a:t>
              </a:r>
              <a:endParaRPr lang="sq-AL" sz="1200" b="0" i="0">
                <a:solidFill>
                  <a:schemeClr val="tx1"/>
                </a:solidFill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4</xdr:col>
      <xdr:colOff>680508</xdr:colOff>
      <xdr:row>55</xdr:row>
      <xdr:rowOff>56091</xdr:rowOff>
    </xdr:from>
    <xdr:ext cx="4992160" cy="70591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923442B-C7A7-4CCB-AC6E-3E2FDFDF411E}"/>
                </a:ext>
              </a:extLst>
            </xdr:cNvPr>
            <xdr:cNvSpPr txBox="1"/>
          </xdr:nvSpPr>
          <xdr:spPr>
            <a:xfrm>
              <a:off x="5919258" y="11623674"/>
              <a:ext cx="4992160" cy="7059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GB" sz="1200" b="0" i="1">
                        <a:latin typeface="Cambria Math" panose="02040503050406030204" pitchFamily="18" charset="0"/>
                      </a:rPr>
                      <m:t>𝑅𝑂𝐸</m:t>
                    </m:r>
                    <m:r>
                      <a:rPr lang="en-GB" sz="12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GB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Quarterly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Profit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∗ </m:t>
                        </m:r>
                        <m:f>
                          <m:fPr>
                            <m:ctrlPr>
                              <a:rPr lang="en-GB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365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91</m:t>
                            </m:r>
                          </m:den>
                        </m:f>
                      </m:num>
                      <m:den>
                        <m:f>
                          <m:fPr>
                            <m:ctrlPr>
                              <a:rPr lang="en-GB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Ending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Equity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Balance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-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Quarterly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Profit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+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Opening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Equity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Balance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den>
                    </m:f>
                  </m:oMath>
                </m:oMathPara>
              </a14:m>
              <a:endParaRPr lang="sq-AL" sz="1200"/>
            </a:p>
          </xdr:txBody>
        </xdr:sp>
      </mc:Choice>
      <mc:Fallback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923442B-C7A7-4CCB-AC6E-3E2FDFDF411E}"/>
                </a:ext>
              </a:extLst>
            </xdr:cNvPr>
            <xdr:cNvSpPr txBox="1"/>
          </xdr:nvSpPr>
          <xdr:spPr>
            <a:xfrm>
              <a:off x="5919258" y="11623674"/>
              <a:ext cx="4992160" cy="7059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200" b="0" i="0">
                  <a:latin typeface="Cambria Math" panose="02040503050406030204" pitchFamily="18" charset="0"/>
                </a:rPr>
                <a:t>𝑅𝑂𝐸=  ("Quarterly Profit ∗ "  "365" /"91" )/("Ending Equity Balance - Quarterly Profit + Opening Equity Balance" /"2" )</a:t>
              </a:r>
              <a:endParaRPr lang="sq-AL" sz="1200"/>
            </a:p>
          </xdr:txBody>
        </xdr:sp>
      </mc:Fallback>
    </mc:AlternateContent>
    <xdr:clientData/>
  </xdr:oneCellAnchor>
  <xdr:oneCellAnchor>
    <xdr:from>
      <xdr:col>9</xdr:col>
      <xdr:colOff>1410756</xdr:colOff>
      <xdr:row>55</xdr:row>
      <xdr:rowOff>98424</xdr:rowOff>
    </xdr:from>
    <xdr:ext cx="3658659" cy="47153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1E05AC15-BAEA-4477-AA39-711EE61F0C1E}"/>
                </a:ext>
              </a:extLst>
            </xdr:cNvPr>
            <xdr:cNvSpPr txBox="1"/>
          </xdr:nvSpPr>
          <xdr:spPr>
            <a:xfrm>
              <a:off x="12099923" y="11666007"/>
              <a:ext cx="3658659" cy="4715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200" b="0" i="1">
                        <a:latin typeface="Cambria Math" panose="02040503050406030204" pitchFamily="18" charset="0"/>
                      </a:rPr>
                      <m:t>𝑅𝑂𝐴</m:t>
                    </m:r>
                    <m:r>
                      <a:rPr lang="en-GB" sz="12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GB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Net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Income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after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taxes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for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the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quaerter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∗ </m:t>
                        </m:r>
                        <m:f>
                          <m:fPr>
                            <m:ctrlPr>
                              <a:rPr lang="en-GB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365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91</m:t>
                            </m:r>
                          </m:den>
                        </m:f>
                      </m:num>
                      <m:den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Total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Assets</m:t>
                        </m:r>
                      </m:den>
                    </m:f>
                  </m:oMath>
                </m:oMathPara>
              </a14:m>
              <a:endParaRPr lang="sq-AL" sz="1200"/>
            </a:p>
          </xdr:txBody>
        </xdr:sp>
      </mc:Choice>
      <mc:Fallback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1E05AC15-BAEA-4477-AA39-711EE61F0C1E}"/>
                </a:ext>
              </a:extLst>
            </xdr:cNvPr>
            <xdr:cNvSpPr txBox="1"/>
          </xdr:nvSpPr>
          <xdr:spPr>
            <a:xfrm>
              <a:off x="12099923" y="11666007"/>
              <a:ext cx="3658659" cy="4715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GB" sz="1200" b="0" i="0">
                  <a:latin typeface="Cambria Math" panose="02040503050406030204" pitchFamily="18" charset="0"/>
                </a:rPr>
                <a:t>𝑅𝑂𝐴=  ("Net Income after taxes for the quaerter ∗ "  "365" /"91" )/"Total Assets" </a:t>
              </a:r>
              <a:endParaRPr lang="sq-AL" sz="12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92"/>
  <sheetViews>
    <sheetView tabSelected="1" topLeftCell="A6" zoomScale="90" zoomScaleNormal="90" zoomScalePageLayoutView="70" workbookViewId="0">
      <pane xSplit="3" topLeftCell="D1" activePane="topRight" state="frozen"/>
      <selection activeCell="A6" sqref="A6"/>
      <selection pane="topRight" activeCell="F77" sqref="F77"/>
    </sheetView>
  </sheetViews>
  <sheetFormatPr defaultColWidth="8.85546875" defaultRowHeight="14.25" x14ac:dyDescent="0.2"/>
  <cols>
    <col min="1" max="1" width="8.42578125" style="8" customWidth="1"/>
    <col min="2" max="2" width="7.28515625" style="8" customWidth="1"/>
    <col min="3" max="3" width="37.7109375" style="8" customWidth="1"/>
    <col min="4" max="4" width="25.140625" style="15" bestFit="1" customWidth="1"/>
    <col min="5" max="5" width="11.42578125" style="15" customWidth="1"/>
    <col min="6" max="6" width="23" style="15" bestFit="1" customWidth="1"/>
    <col min="7" max="7" width="11.85546875" style="15" customWidth="1"/>
    <col min="8" max="8" width="22.28515625" style="8" customWidth="1"/>
    <col min="9" max="9" width="13.140625" style="8" customWidth="1"/>
    <col min="10" max="10" width="22.85546875" style="8" customWidth="1"/>
    <col min="11" max="11" width="11" style="8" customWidth="1"/>
    <col min="12" max="12" width="23.5703125" style="8" customWidth="1"/>
    <col min="13" max="13" width="13.85546875" style="8" customWidth="1"/>
    <col min="14" max="14" width="21.7109375" style="8" customWidth="1"/>
    <col min="15" max="15" width="9.28515625" style="8" customWidth="1"/>
    <col min="16" max="16" width="21.85546875" style="8" customWidth="1"/>
    <col min="17" max="17" width="8.85546875" style="8" customWidth="1"/>
    <col min="18" max="18" width="25.42578125" style="8" customWidth="1"/>
    <col min="19" max="19" width="23.42578125" style="8" customWidth="1"/>
    <col min="20" max="20" width="20.7109375" style="8" customWidth="1"/>
    <col min="21" max="21" width="8.85546875" style="8"/>
    <col min="22" max="22" width="20" style="8" customWidth="1"/>
    <col min="23" max="23" width="20.7109375" style="8" customWidth="1"/>
    <col min="24" max="24" width="32.42578125" style="8" customWidth="1"/>
    <col min="25" max="16384" width="8.85546875" style="8"/>
  </cols>
  <sheetData>
    <row r="1" spans="1:56" x14ac:dyDescent="0.2"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</row>
    <row r="2" spans="1:56" x14ac:dyDescent="0.2"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</row>
    <row r="3" spans="1:56" x14ac:dyDescent="0.2"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:56" x14ac:dyDescent="0.2"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1:56" x14ac:dyDescent="0.2"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1:56" x14ac:dyDescent="0.2"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1:56" x14ac:dyDescent="0.2">
      <c r="A7" s="2"/>
      <c r="N7" s="41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56" x14ac:dyDescent="0.2">
      <c r="A8" s="2"/>
      <c r="N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56" x14ac:dyDescent="0.2">
      <c r="A9" s="2"/>
      <c r="H9" s="15"/>
      <c r="I9" s="15"/>
      <c r="J9" s="15"/>
      <c r="K9" s="15"/>
      <c r="L9" s="15"/>
      <c r="M9" s="15"/>
      <c r="N9" s="15"/>
      <c r="O9" s="15"/>
      <c r="P9" s="15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</row>
    <row r="10" spans="1:56" ht="19.5" x14ac:dyDescent="0.25">
      <c r="A10" s="8" t="s">
        <v>0</v>
      </c>
      <c r="B10" s="155" t="s">
        <v>37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2"/>
      <c r="S10" s="2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</row>
    <row r="11" spans="1:56" ht="19.5" x14ac:dyDescent="0.25">
      <c r="B11" s="38"/>
      <c r="C11" s="155" t="s">
        <v>48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38"/>
      <c r="R11" s="2"/>
      <c r="S11" s="2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</row>
    <row r="12" spans="1:56" ht="20.25" thickBot="1" x14ac:dyDescent="0.3"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</row>
    <row r="13" spans="1:56" ht="22.5" customHeight="1" thickTop="1" x14ac:dyDescent="0.25">
      <c r="A13" s="47"/>
      <c r="B13" s="16"/>
      <c r="C13" s="16"/>
      <c r="D13" s="157" t="s">
        <v>1</v>
      </c>
      <c r="E13" s="157"/>
      <c r="F13" s="157"/>
      <c r="G13" s="157"/>
      <c r="H13" s="157"/>
      <c r="I13" s="157"/>
      <c r="J13" s="157"/>
      <c r="K13" s="157"/>
      <c r="L13" s="158" t="s">
        <v>2</v>
      </c>
      <c r="M13" s="158"/>
      <c r="N13" s="158"/>
      <c r="O13" s="158"/>
      <c r="P13" s="158"/>
      <c r="Q13" s="159"/>
      <c r="R13" s="95"/>
      <c r="S13" s="33"/>
      <c r="T13" s="34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</row>
    <row r="14" spans="1:56" ht="16.5" x14ac:dyDescent="0.25">
      <c r="A14" s="48"/>
      <c r="B14" s="32" t="s">
        <v>3</v>
      </c>
      <c r="C14" s="32" t="s">
        <v>4</v>
      </c>
      <c r="D14" s="148" t="s">
        <v>5</v>
      </c>
      <c r="E14" s="148"/>
      <c r="F14" s="148" t="s">
        <v>41</v>
      </c>
      <c r="G14" s="148"/>
      <c r="H14" s="138" t="s">
        <v>6</v>
      </c>
      <c r="I14" s="138"/>
      <c r="J14" s="138" t="s">
        <v>7</v>
      </c>
      <c r="K14" s="138"/>
      <c r="L14" s="141" t="s">
        <v>8</v>
      </c>
      <c r="M14" s="141"/>
      <c r="N14" s="138" t="s">
        <v>42</v>
      </c>
      <c r="O14" s="138"/>
      <c r="P14" s="139" t="s">
        <v>9</v>
      </c>
      <c r="Q14" s="140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</row>
    <row r="15" spans="1:56" ht="15" thickBot="1" x14ac:dyDescent="0.25">
      <c r="A15" s="49"/>
      <c r="B15" s="18"/>
      <c r="C15" s="18"/>
      <c r="D15" s="19" t="s">
        <v>10</v>
      </c>
      <c r="E15" s="133" t="s">
        <v>11</v>
      </c>
      <c r="F15" s="19" t="s">
        <v>10</v>
      </c>
      <c r="G15" s="19" t="s">
        <v>12</v>
      </c>
      <c r="H15" s="13" t="s">
        <v>10</v>
      </c>
      <c r="I15" s="13" t="s">
        <v>12</v>
      </c>
      <c r="J15" s="13" t="s">
        <v>10</v>
      </c>
      <c r="K15" s="13" t="s">
        <v>12</v>
      </c>
      <c r="L15" s="13" t="s">
        <v>10</v>
      </c>
      <c r="M15" s="20" t="s">
        <v>12</v>
      </c>
      <c r="N15" s="21" t="s">
        <v>10</v>
      </c>
      <c r="O15" s="20" t="s">
        <v>12</v>
      </c>
      <c r="P15" s="13" t="s">
        <v>10</v>
      </c>
      <c r="Q15" s="46" t="s">
        <v>12</v>
      </c>
      <c r="R15" s="7"/>
      <c r="T15" s="7"/>
      <c r="U15" s="7"/>
      <c r="V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</row>
    <row r="16" spans="1:56" ht="16.5" customHeight="1" thickTop="1" x14ac:dyDescent="0.2">
      <c r="A16" s="44"/>
      <c r="B16" s="82">
        <v>1</v>
      </c>
      <c r="C16" s="83" t="s">
        <v>36</v>
      </c>
      <c r="D16" s="67">
        <v>77381085262</v>
      </c>
      <c r="E16" s="86">
        <f>IF(D16&gt;0,D16/$D$30,"")</f>
        <v>5.6113988207392801E-2</v>
      </c>
      <c r="F16" s="68">
        <v>35733088097</v>
      </c>
      <c r="G16" s="86">
        <f>IF(F16&gt;0,F16/$F$30,"")</f>
        <v>6.7846558347152128E-2</v>
      </c>
      <c r="H16" s="69">
        <v>16879245654</v>
      </c>
      <c r="I16" s="86">
        <f>IF(H16&gt;0,H16/$H$30,"")</f>
        <v>3.880322532606427E-2</v>
      </c>
      <c r="J16" s="69">
        <v>14482980327</v>
      </c>
      <c r="K16" s="86">
        <f>IF(J16&gt;0,J16/$J$30,"")</f>
        <v>5.9997847877055359E-2</v>
      </c>
      <c r="L16" s="67">
        <v>61787198211</v>
      </c>
      <c r="M16" s="86">
        <f>IF(L16&gt;0,L16/$L$30,"")</f>
        <v>5.4240229518300855E-2</v>
      </c>
      <c r="N16" s="70">
        <v>6658642640</v>
      </c>
      <c r="O16" s="86">
        <f>IF(N16&gt;0,N16/$N$30,"")</f>
        <v>7.1399692886666116E-2</v>
      </c>
      <c r="P16" s="70">
        <v>8935244411</v>
      </c>
      <c r="Q16" s="86">
        <f>IF(P16&gt;0,P16/$P$30,"")</f>
        <v>5.857514783073739E-2</v>
      </c>
      <c r="R16" s="64"/>
      <c r="T16" s="93"/>
      <c r="U16" s="7"/>
      <c r="V16" s="7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</row>
    <row r="17" spans="1:56" ht="16.5" customHeight="1" x14ac:dyDescent="0.2">
      <c r="A17" s="44"/>
      <c r="B17" s="82">
        <v>2</v>
      </c>
      <c r="C17" s="83" t="s">
        <v>40</v>
      </c>
      <c r="D17" s="67"/>
      <c r="E17" s="86" t="str">
        <f t="shared" ref="E17:E29" si="0">IF(D17&gt;0,D17/$D$30,"")</f>
        <v/>
      </c>
      <c r="F17" s="68"/>
      <c r="G17" s="86" t="str">
        <f t="shared" ref="G17:G29" si="1">IF(F17&gt;0,F17/$F$30,"")</f>
        <v/>
      </c>
      <c r="H17" s="69"/>
      <c r="I17" s="86" t="str">
        <f t="shared" ref="I17:I29" si="2">IF(H17&gt;0,H17/$H$30,"")</f>
        <v/>
      </c>
      <c r="J17" s="69"/>
      <c r="K17" s="86" t="str">
        <f t="shared" ref="K17:K28" si="3">IF(J17&gt;0,J17/$J$30,"")</f>
        <v/>
      </c>
      <c r="L17" s="67"/>
      <c r="M17" s="86" t="str">
        <f t="shared" ref="M17:M29" si="4">IF(L17&gt;0,L17/$L$30,"")</f>
        <v/>
      </c>
      <c r="N17" s="70"/>
      <c r="O17" s="86" t="str">
        <f t="shared" ref="O17:O29" si="5">IF(N17&gt;0,N17/$N$30,"")</f>
        <v/>
      </c>
      <c r="P17" s="70"/>
      <c r="Q17" s="86" t="str">
        <f t="shared" ref="Q17:Q29" si="6">IF(P17&gt;0,P17/$P$30,"")</f>
        <v/>
      </c>
      <c r="R17" s="64"/>
      <c r="T17" s="93"/>
      <c r="U17" s="7"/>
      <c r="V17" s="7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</row>
    <row r="18" spans="1:56" ht="16.5" customHeight="1" x14ac:dyDescent="0.2">
      <c r="A18" s="44"/>
      <c r="B18" s="82">
        <v>3</v>
      </c>
      <c r="C18" s="83" t="s">
        <v>13</v>
      </c>
      <c r="D18" s="67">
        <v>424915260796.22406</v>
      </c>
      <c r="E18" s="86">
        <f t="shared" si="0"/>
        <v>0.3081333100037254</v>
      </c>
      <c r="F18" s="68">
        <v>131068755576.8027</v>
      </c>
      <c r="G18" s="86">
        <f t="shared" si="1"/>
        <v>0.24886077432184617</v>
      </c>
      <c r="H18" s="69">
        <v>160292096046.90097</v>
      </c>
      <c r="I18" s="86">
        <f t="shared" si="2"/>
        <v>0.3684910124772709</v>
      </c>
      <c r="J18" s="71">
        <v>92077746375.068054</v>
      </c>
      <c r="K18" s="86">
        <f t="shared" si="3"/>
        <v>0.38144542733199688</v>
      </c>
      <c r="L18" s="67">
        <v>337449628876.44</v>
      </c>
      <c r="M18" s="86">
        <f t="shared" si="4"/>
        <v>0.29623200033473923</v>
      </c>
      <c r="N18" s="72">
        <v>40592761621.833069</v>
      </c>
      <c r="O18" s="86">
        <f t="shared" si="5"/>
        <v>0.43527050029832026</v>
      </c>
      <c r="P18" s="72">
        <v>46872870297.950768</v>
      </c>
      <c r="Q18" s="86">
        <f t="shared" si="6"/>
        <v>0.30727590434721752</v>
      </c>
      <c r="R18" s="64"/>
      <c r="T18" s="93"/>
      <c r="U18" s="7"/>
      <c r="V18" s="7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</row>
    <row r="19" spans="1:56" ht="16.5" customHeight="1" x14ac:dyDescent="0.2">
      <c r="A19" s="44"/>
      <c r="B19" s="82">
        <v>4</v>
      </c>
      <c r="C19" s="83" t="s">
        <v>14</v>
      </c>
      <c r="D19" s="67">
        <v>193841578962.409</v>
      </c>
      <c r="E19" s="86">
        <f t="shared" si="0"/>
        <v>0.14056696205759422</v>
      </c>
      <c r="F19" s="68">
        <v>94340936951.959</v>
      </c>
      <c r="G19" s="86">
        <f t="shared" si="1"/>
        <v>0.17912551711346389</v>
      </c>
      <c r="H19" s="69">
        <v>44881994644</v>
      </c>
      <c r="I19" s="86">
        <f t="shared" si="2"/>
        <v>0.10317796108629002</v>
      </c>
      <c r="J19" s="73">
        <v>7263995469</v>
      </c>
      <c r="K19" s="86">
        <f t="shared" si="3"/>
        <v>3.009215543269041E-2</v>
      </c>
      <c r="L19" s="72">
        <v>167282685645.66299</v>
      </c>
      <c r="M19" s="86">
        <f t="shared" si="4"/>
        <v>0.1468500195278831</v>
      </c>
      <c r="N19" s="70">
        <v>10938955701</v>
      </c>
      <c r="O19" s="86">
        <f t="shared" si="5"/>
        <v>0.11729689063959821</v>
      </c>
      <c r="P19" s="70">
        <v>15619937615.65</v>
      </c>
      <c r="Q19" s="86">
        <f t="shared" si="6"/>
        <v>0.10239676866781953</v>
      </c>
      <c r="R19" s="64"/>
      <c r="T19" s="93"/>
      <c r="U19" s="7"/>
      <c r="V19" s="7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</row>
    <row r="20" spans="1:56" ht="16.5" customHeight="1" x14ac:dyDescent="0.2">
      <c r="A20" s="44"/>
      <c r="B20" s="82">
        <v>5</v>
      </c>
      <c r="C20" s="83" t="s">
        <v>15</v>
      </c>
      <c r="D20" s="67"/>
      <c r="E20" s="86" t="str">
        <f t="shared" si="0"/>
        <v/>
      </c>
      <c r="F20" s="91"/>
      <c r="G20" s="86" t="str">
        <f t="shared" si="1"/>
        <v/>
      </c>
      <c r="H20" s="91"/>
      <c r="I20" s="86" t="str">
        <f t="shared" si="2"/>
        <v/>
      </c>
      <c r="J20" s="73"/>
      <c r="K20" s="86" t="str">
        <f t="shared" si="3"/>
        <v/>
      </c>
      <c r="L20" s="72"/>
      <c r="M20" s="86" t="str">
        <f t="shared" si="4"/>
        <v/>
      </c>
      <c r="N20" s="70"/>
      <c r="O20" s="86" t="str">
        <f t="shared" si="5"/>
        <v/>
      </c>
      <c r="P20" s="70"/>
      <c r="Q20" s="86" t="str">
        <f t="shared" si="6"/>
        <v/>
      </c>
      <c r="R20" s="64"/>
      <c r="T20" s="93"/>
      <c r="U20" s="7"/>
      <c r="V20" s="7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</row>
    <row r="21" spans="1:56" ht="16.5" customHeight="1" x14ac:dyDescent="0.2">
      <c r="A21" s="44"/>
      <c r="B21" s="82">
        <v>6</v>
      </c>
      <c r="C21" s="83" t="s">
        <v>38</v>
      </c>
      <c r="D21" s="67">
        <v>24632952175.437336</v>
      </c>
      <c r="E21" s="86">
        <f t="shared" si="0"/>
        <v>1.7862933599414803E-2</v>
      </c>
      <c r="F21" s="91">
        <v>11713074001.271572</v>
      </c>
      <c r="G21" s="86">
        <f t="shared" si="1"/>
        <v>2.2239660801063016E-2</v>
      </c>
      <c r="H21" s="91">
        <v>7540288866.6957664</v>
      </c>
      <c r="I21" s="86">
        <f t="shared" si="2"/>
        <v>1.7334158997127515E-2</v>
      </c>
      <c r="J21" s="73">
        <v>2448131874.2799997</v>
      </c>
      <c r="K21" s="86">
        <f t="shared" si="3"/>
        <v>1.014174157940371E-2</v>
      </c>
      <c r="L21" s="72">
        <v>20823414981.730003</v>
      </c>
      <c r="M21" s="86">
        <f t="shared" si="4"/>
        <v>1.8279948608557889E-2</v>
      </c>
      <c r="N21" s="70">
        <v>401995842.90536511</v>
      </c>
      <c r="O21" s="86">
        <f t="shared" si="5"/>
        <v>4.310545148156434E-3</v>
      </c>
      <c r="P21" s="70">
        <v>3407541350.8019791</v>
      </c>
      <c r="Q21" s="86">
        <f t="shared" si="6"/>
        <v>2.2338195709213766E-2</v>
      </c>
      <c r="R21" s="64"/>
      <c r="T21" s="93"/>
      <c r="U21" s="7"/>
      <c r="V21" s="7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  <row r="22" spans="1:56" ht="16.5" customHeight="1" x14ac:dyDescent="0.2">
      <c r="A22" s="44"/>
      <c r="B22" s="82">
        <v>7</v>
      </c>
      <c r="C22" s="83" t="s">
        <v>17</v>
      </c>
      <c r="D22" s="67">
        <v>10217995779.360003</v>
      </c>
      <c r="E22" s="86">
        <f t="shared" si="0"/>
        <v>7.4097241299323838E-3</v>
      </c>
      <c r="F22" s="68">
        <v>4887059736.75</v>
      </c>
      <c r="G22" s="86">
        <f t="shared" si="1"/>
        <v>9.2790800133298306E-3</v>
      </c>
      <c r="H22" s="69">
        <v>3199341024.9700003</v>
      </c>
      <c r="I22" s="86">
        <f t="shared" si="2"/>
        <v>7.3548755217868892E-3</v>
      </c>
      <c r="J22" s="73">
        <v>725920520.42999995</v>
      </c>
      <c r="K22" s="86">
        <f t="shared" si="3"/>
        <v>3.0072311065973594E-3</v>
      </c>
      <c r="L22" s="67">
        <v>7702184556.9899998</v>
      </c>
      <c r="M22" s="86">
        <f t="shared" si="4"/>
        <v>6.7614047935430502E-3</v>
      </c>
      <c r="N22" s="70">
        <v>65202194.920000002</v>
      </c>
      <c r="O22" s="86">
        <f t="shared" si="5"/>
        <v>6.9915400848490972E-4</v>
      </c>
      <c r="P22" s="70">
        <v>1257378708.4299998</v>
      </c>
      <c r="Q22" s="86">
        <f t="shared" si="6"/>
        <v>8.2427676667510552E-3</v>
      </c>
      <c r="R22" s="64"/>
      <c r="T22" s="93"/>
      <c r="U22" s="7"/>
      <c r="V22" s="7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</row>
    <row r="23" spans="1:56" ht="16.5" customHeight="1" x14ac:dyDescent="0.2">
      <c r="A23" s="44"/>
      <c r="B23" s="82">
        <v>8</v>
      </c>
      <c r="C23" s="83" t="s">
        <v>47</v>
      </c>
      <c r="D23" s="67">
        <v>177710069976.62979</v>
      </c>
      <c r="E23" s="86">
        <f t="shared" si="0"/>
        <v>0.12886897020428031</v>
      </c>
      <c r="F23" s="68">
        <v>43928731301.181786</v>
      </c>
      <c r="G23" s="86">
        <f t="shared" si="1"/>
        <v>8.3407659121189165E-2</v>
      </c>
      <c r="H23" s="68">
        <v>64000756586.37999</v>
      </c>
      <c r="I23" s="86">
        <f t="shared" si="2"/>
        <v>0.14712954771597725</v>
      </c>
      <c r="J23" s="73">
        <v>54114297013.559998</v>
      </c>
      <c r="K23" s="86">
        <f t="shared" si="3"/>
        <v>0.22417632882788655</v>
      </c>
      <c r="L23" s="72">
        <v>148245722522.95001</v>
      </c>
      <c r="M23" s="86">
        <f t="shared" si="4"/>
        <v>0.1301383174438816</v>
      </c>
      <c r="N23" s="70">
        <v>9190063904.6367264</v>
      </c>
      <c r="O23" s="86">
        <f t="shared" si="5"/>
        <v>9.8543768734208267E-2</v>
      </c>
      <c r="P23" s="70">
        <v>20274283549.043053</v>
      </c>
      <c r="Q23" s="86">
        <f t="shared" si="6"/>
        <v>0.13290841318067262</v>
      </c>
      <c r="R23" s="64"/>
      <c r="T23" s="93"/>
      <c r="U23" s="7"/>
      <c r="V23" s="7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</row>
    <row r="24" spans="1:56" ht="16.5" customHeight="1" x14ac:dyDescent="0.2">
      <c r="A24" s="44"/>
      <c r="B24" s="82">
        <v>9</v>
      </c>
      <c r="C24" s="83" t="s">
        <v>18</v>
      </c>
      <c r="D24" s="67">
        <v>32016525957.708267</v>
      </c>
      <c r="E24" s="86">
        <f t="shared" si="0"/>
        <v>2.3217236537192664E-2</v>
      </c>
      <c r="F24" s="68">
        <v>22327561730.197453</v>
      </c>
      <c r="G24" s="86">
        <f t="shared" si="1"/>
        <v>4.239343142034966E-2</v>
      </c>
      <c r="H24" s="74">
        <v>1632594207.9221721</v>
      </c>
      <c r="I24" s="86">
        <f t="shared" si="2"/>
        <v>3.7531251226869231E-3</v>
      </c>
      <c r="J24" s="73">
        <v>2884027317.3493013</v>
      </c>
      <c r="K24" s="86">
        <f t="shared" si="3"/>
        <v>1.194750171254551E-2</v>
      </c>
      <c r="L24" s="72">
        <v>20671213221.080578</v>
      </c>
      <c r="M24" s="86">
        <f t="shared" si="4"/>
        <v>1.8146337461431225E-2</v>
      </c>
      <c r="N24" s="70">
        <v>8154458823.9841614</v>
      </c>
      <c r="O24" s="86">
        <f t="shared" si="5"/>
        <v>8.7439120428519299E-2</v>
      </c>
      <c r="P24" s="70">
        <v>3190853912.6459751</v>
      </c>
      <c r="Q24" s="86">
        <f t="shared" si="6"/>
        <v>2.0917697495709254E-2</v>
      </c>
      <c r="R24" s="64"/>
      <c r="T24" s="93"/>
      <c r="U24" s="7"/>
      <c r="V24" s="7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</row>
    <row r="25" spans="1:56" ht="16.5" customHeight="1" x14ac:dyDescent="0.2">
      <c r="A25" s="44"/>
      <c r="B25" s="82">
        <v>10</v>
      </c>
      <c r="C25" s="84" t="s">
        <v>39</v>
      </c>
      <c r="D25" s="72">
        <v>222851338686.5011</v>
      </c>
      <c r="E25" s="86">
        <f t="shared" si="0"/>
        <v>0.16160379954243115</v>
      </c>
      <c r="F25" s="75">
        <v>87082252616.626083</v>
      </c>
      <c r="G25" s="86">
        <f t="shared" si="1"/>
        <v>0.16534342391894732</v>
      </c>
      <c r="H25" s="74">
        <v>75292653112.500015</v>
      </c>
      <c r="I25" s="86">
        <f t="shared" si="2"/>
        <v>0.17308817254100331</v>
      </c>
      <c r="J25" s="76">
        <v>50053073152.940002</v>
      </c>
      <c r="K25" s="86">
        <f t="shared" si="3"/>
        <v>0.20735211959176045</v>
      </c>
      <c r="L25" s="77">
        <v>192717451453.17752</v>
      </c>
      <c r="M25" s="86">
        <f t="shared" si="4"/>
        <v>0.1691780676525545</v>
      </c>
      <c r="N25" s="78">
        <v>3131200877.2434387</v>
      </c>
      <c r="O25" s="86">
        <f t="shared" si="5"/>
        <v>3.3575428670495684E-2</v>
      </c>
      <c r="P25" s="78">
        <v>27002686356.080143</v>
      </c>
      <c r="Q25" s="86">
        <f t="shared" si="6"/>
        <v>0.17701657306511365</v>
      </c>
      <c r="R25" s="64"/>
      <c r="T25" s="93"/>
      <c r="U25" s="7"/>
      <c r="V25" s="7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</row>
    <row r="26" spans="1:56" ht="16.5" customHeight="1" x14ac:dyDescent="0.2">
      <c r="A26" s="44"/>
      <c r="B26" s="82">
        <v>11</v>
      </c>
      <c r="C26" s="84" t="s">
        <v>35</v>
      </c>
      <c r="D26" s="72">
        <v>82207143223.518448</v>
      </c>
      <c r="E26" s="86">
        <f t="shared" si="0"/>
        <v>5.961367238245862E-2</v>
      </c>
      <c r="F26" s="75">
        <v>47470157000</v>
      </c>
      <c r="G26" s="86">
        <f t="shared" si="1"/>
        <v>9.0131778364808249E-2</v>
      </c>
      <c r="H26" s="74">
        <v>18996325000</v>
      </c>
      <c r="I26" s="86">
        <f t="shared" si="2"/>
        <v>4.3670119770279389E-2</v>
      </c>
      <c r="J26" s="76">
        <v>1460558000</v>
      </c>
      <c r="K26" s="86">
        <f t="shared" si="3"/>
        <v>6.0505734814988825E-3</v>
      </c>
      <c r="L26" s="76">
        <v>74101044000</v>
      </c>
      <c r="M26" s="86">
        <f t="shared" si="4"/>
        <v>6.5050006319758324E-2</v>
      </c>
      <c r="N26" s="76">
        <v>930529247.91603184</v>
      </c>
      <c r="O26" s="86">
        <f t="shared" si="5"/>
        <v>9.9779348607999599E-3</v>
      </c>
      <c r="P26" s="76">
        <v>7175569975.602416</v>
      </c>
      <c r="Q26" s="86">
        <f>IF(P26&gt;0,P26/$P$30,"")</f>
        <v>4.7039571919630638E-2</v>
      </c>
      <c r="R26" s="64"/>
      <c r="T26" s="93"/>
      <c r="U26" s="7"/>
      <c r="V26" s="7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</row>
    <row r="27" spans="1:56" ht="16.5" customHeight="1" x14ac:dyDescent="0.2">
      <c r="A27" s="44"/>
      <c r="B27" s="82">
        <v>12</v>
      </c>
      <c r="C27" s="84" t="s">
        <v>19</v>
      </c>
      <c r="D27" s="72">
        <v>73296889055.250015</v>
      </c>
      <c r="E27" s="86">
        <f t="shared" si="0"/>
        <v>5.3152275574308391E-2</v>
      </c>
      <c r="F27" s="75">
        <v>21070586154.879997</v>
      </c>
      <c r="G27" s="86">
        <f t="shared" si="1"/>
        <v>4.0006806830831444E-2</v>
      </c>
      <c r="H27" s="74">
        <v>23857367107.579998</v>
      </c>
      <c r="I27" s="86">
        <f t="shared" si="2"/>
        <v>5.4845033394171898E-2</v>
      </c>
      <c r="J27" s="76">
        <v>15474839127.006601</v>
      </c>
      <c r="K27" s="86">
        <f t="shared" si="3"/>
        <v>6.4106766901641341E-2</v>
      </c>
      <c r="L27" s="72">
        <v>57164879914.209999</v>
      </c>
      <c r="M27" s="86">
        <f t="shared" si="4"/>
        <v>5.0182502147845399E-2</v>
      </c>
      <c r="N27" s="72">
        <v>3161636482.0340157</v>
      </c>
      <c r="O27" s="86">
        <f t="shared" si="5"/>
        <v>3.3901785399990801E-2</v>
      </c>
      <c r="P27" s="72">
        <v>12970372659.006001</v>
      </c>
      <c r="Q27" s="86">
        <f t="shared" si="6"/>
        <v>8.5027500197501965E-2</v>
      </c>
      <c r="R27" s="64"/>
      <c r="T27" s="93"/>
      <c r="U27" s="7"/>
      <c r="V27" s="7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</row>
    <row r="28" spans="1:56" ht="16.5" customHeight="1" x14ac:dyDescent="0.2">
      <c r="A28" s="44"/>
      <c r="B28" s="82">
        <v>13</v>
      </c>
      <c r="C28" s="84" t="s">
        <v>20</v>
      </c>
      <c r="D28" s="72">
        <v>51374186128.795036</v>
      </c>
      <c r="E28" s="86">
        <f t="shared" si="0"/>
        <v>3.7254717542857807E-2</v>
      </c>
      <c r="F28" s="75">
        <v>22326255855.918503</v>
      </c>
      <c r="G28" s="86">
        <f t="shared" si="1"/>
        <v>4.2390951951594529E-2</v>
      </c>
      <c r="H28" s="79">
        <v>18423282342.918316</v>
      </c>
      <c r="I28" s="86">
        <f t="shared" si="2"/>
        <v>4.2352768047341595E-2</v>
      </c>
      <c r="J28" s="76">
        <v>370302682.33999997</v>
      </c>
      <c r="K28" s="86">
        <f t="shared" si="3"/>
        <v>1.5340326025356805E-3</v>
      </c>
      <c r="L28" s="77">
        <v>44057516100.424881</v>
      </c>
      <c r="M28" s="86">
        <f t="shared" si="4"/>
        <v>3.8676131213016281E-2</v>
      </c>
      <c r="N28" s="78">
        <v>2866926077.9628301</v>
      </c>
      <c r="O28" s="86">
        <f t="shared" si="5"/>
        <v>3.074164699358611E-2</v>
      </c>
      <c r="P28" s="72">
        <v>4449743950.4329729</v>
      </c>
      <c r="Q28" s="86">
        <f t="shared" si="6"/>
        <v>2.9170372707954879E-2</v>
      </c>
      <c r="R28" s="64"/>
      <c r="T28" s="93"/>
      <c r="U28" s="7"/>
      <c r="V28" s="7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</row>
    <row r="29" spans="1:56" ht="16.5" customHeight="1" x14ac:dyDescent="0.2">
      <c r="A29" s="44"/>
      <c r="B29" s="82">
        <v>14</v>
      </c>
      <c r="C29" s="85" t="s">
        <v>21</v>
      </c>
      <c r="D29" s="72">
        <v>8553112143.2135792</v>
      </c>
      <c r="E29" s="86">
        <f t="shared" si="0"/>
        <v>6.2024102184114306E-3</v>
      </c>
      <c r="F29" s="75">
        <v>4726570153.7439938</v>
      </c>
      <c r="G29" s="86">
        <f t="shared" si="1"/>
        <v>8.9743577954244248E-3</v>
      </c>
      <c r="H29" s="80">
        <v>0</v>
      </c>
      <c r="I29" s="86" t="str">
        <f t="shared" si="2"/>
        <v/>
      </c>
      <c r="J29" s="76">
        <v>35792000</v>
      </c>
      <c r="K29" s="86">
        <f>IF(J29&gt;0,J29/$J$30,"")</f>
        <v>1.4827355438798597E-4</v>
      </c>
      <c r="L29" s="77">
        <v>7136750000</v>
      </c>
      <c r="M29" s="86">
        <f t="shared" si="4"/>
        <v>6.2650349784887684E-3</v>
      </c>
      <c r="N29" s="81">
        <v>7166327999.999999</v>
      </c>
      <c r="O29" s="86">
        <f t="shared" si="5"/>
        <v>7.6843531931173922E-2</v>
      </c>
      <c r="P29" s="72">
        <v>1386784143.2135773</v>
      </c>
      <c r="Q29" s="86">
        <f t="shared" si="6"/>
        <v>9.0910872116778153E-3</v>
      </c>
      <c r="R29" s="64"/>
      <c r="T29" s="93"/>
      <c r="U29" s="7"/>
      <c r="V29" s="7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</row>
    <row r="30" spans="1:56" s="2" customFormat="1" ht="18.75" customHeight="1" thickBot="1" x14ac:dyDescent="0.25">
      <c r="A30" s="50"/>
      <c r="B30" s="1" t="s">
        <v>22</v>
      </c>
      <c r="C30" s="96"/>
      <c r="D30" s="66">
        <f t="shared" ref="D30:Q30" si="7">SUM(D16:D29)</f>
        <v>1378998138147.0466</v>
      </c>
      <c r="E30" s="92">
        <f>SUM(E16:E29)</f>
        <v>0.99999999999999989</v>
      </c>
      <c r="F30" s="66">
        <f t="shared" si="7"/>
        <v>526675029176.33118</v>
      </c>
      <c r="G30" s="92">
        <f t="shared" si="7"/>
        <v>0.99999999999999978</v>
      </c>
      <c r="H30" s="66">
        <f t="shared" si="7"/>
        <v>434995944593.86725</v>
      </c>
      <c r="I30" s="92">
        <f t="shared" si="7"/>
        <v>0.99999999999999989</v>
      </c>
      <c r="J30" s="66">
        <f t="shared" si="7"/>
        <v>241391663858.97394</v>
      </c>
      <c r="K30" s="92">
        <f t="shared" si="7"/>
        <v>1.0000000000000002</v>
      </c>
      <c r="L30" s="66">
        <f t="shared" si="7"/>
        <v>1139139689483.6658</v>
      </c>
      <c r="M30" s="92">
        <f t="shared" si="7"/>
        <v>1.0000000000000002</v>
      </c>
      <c r="N30" s="66">
        <f>SUM(N16:N29)</f>
        <v>93258701414.435638</v>
      </c>
      <c r="O30" s="92">
        <f t="shared" si="7"/>
        <v>0.99999999999999989</v>
      </c>
      <c r="P30" s="66">
        <f>SUM(P16:P29)</f>
        <v>152543266929.85687</v>
      </c>
      <c r="Q30" s="92">
        <f t="shared" si="7"/>
        <v>1</v>
      </c>
      <c r="R30" s="64"/>
      <c r="S30" s="57"/>
      <c r="T30" s="9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</row>
    <row r="31" spans="1:56" ht="18.75" customHeight="1" thickTop="1" x14ac:dyDescent="0.2">
      <c r="A31" s="54"/>
      <c r="B31" s="22"/>
      <c r="C31" s="22"/>
      <c r="D31" s="9"/>
      <c r="E31" s="9"/>
      <c r="F31" s="23"/>
      <c r="G31" s="9"/>
      <c r="H31" s="9"/>
      <c r="I31" s="9"/>
      <c r="J31" s="9"/>
      <c r="K31" s="93"/>
      <c r="L31" s="24"/>
      <c r="M31" s="9"/>
      <c r="N31" s="9"/>
      <c r="O31" s="9"/>
      <c r="P31" s="9"/>
      <c r="Q31" s="9"/>
      <c r="S31" s="57"/>
      <c r="T31" s="93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</row>
    <row r="32" spans="1:56" ht="15" thickBot="1" x14ac:dyDescent="0.25">
      <c r="A32" s="54"/>
      <c r="B32" s="55"/>
      <c r="D32" s="9"/>
      <c r="E32" s="9"/>
      <c r="F32" s="9"/>
      <c r="G32" s="9"/>
      <c r="H32" s="122"/>
      <c r="I32" s="9"/>
      <c r="J32" s="9"/>
      <c r="K32" s="9"/>
      <c r="L32" s="9"/>
      <c r="M32" s="9"/>
      <c r="N32" s="9"/>
      <c r="O32" s="9"/>
      <c r="P32" s="9"/>
      <c r="Q32" s="9"/>
      <c r="S32" s="57"/>
      <c r="T32" s="93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</row>
    <row r="33" spans="1:20" ht="24" customHeight="1" thickTop="1" x14ac:dyDescent="0.2">
      <c r="A33" s="50"/>
      <c r="B33" s="16"/>
      <c r="C33" s="16"/>
      <c r="D33" s="152" t="s">
        <v>23</v>
      </c>
      <c r="E33" s="153"/>
      <c r="F33" s="153"/>
      <c r="G33" s="153"/>
      <c r="H33" s="153"/>
      <c r="I33" s="153"/>
      <c r="J33" s="153"/>
      <c r="K33" s="154"/>
      <c r="L33" s="146" t="s">
        <v>24</v>
      </c>
      <c r="M33" s="147"/>
      <c r="N33" s="7"/>
      <c r="S33" s="11"/>
      <c r="T33" s="7"/>
    </row>
    <row r="34" spans="1:20" ht="43.5" customHeight="1" thickBot="1" x14ac:dyDescent="0.25">
      <c r="A34" s="50"/>
      <c r="B34" s="17" t="s">
        <v>3</v>
      </c>
      <c r="C34" s="17" t="s">
        <v>25</v>
      </c>
      <c r="D34" s="149" t="s">
        <v>26</v>
      </c>
      <c r="E34" s="150"/>
      <c r="F34" s="150"/>
      <c r="G34" s="151"/>
      <c r="H34" s="123" t="s">
        <v>45</v>
      </c>
      <c r="I34" s="124" t="s">
        <v>43</v>
      </c>
      <c r="J34" s="134" t="s">
        <v>55</v>
      </c>
      <c r="K34" s="135" t="s">
        <v>56</v>
      </c>
      <c r="L34" s="144" t="s">
        <v>27</v>
      </c>
      <c r="M34" s="142" t="s">
        <v>44</v>
      </c>
      <c r="N34" s="7"/>
    </row>
    <row r="35" spans="1:20" ht="15.75" thickTop="1" thickBot="1" x14ac:dyDescent="0.25">
      <c r="A35" s="50"/>
      <c r="B35" s="18"/>
      <c r="C35" s="18"/>
      <c r="D35" s="13" t="s">
        <v>28</v>
      </c>
      <c r="E35" s="116"/>
      <c r="F35" s="21" t="s">
        <v>29</v>
      </c>
      <c r="G35" s="20"/>
      <c r="H35" s="13" t="s">
        <v>30</v>
      </c>
      <c r="I35" s="65" t="s">
        <v>30</v>
      </c>
      <c r="J35" s="125" t="s">
        <v>30</v>
      </c>
      <c r="K35" s="126" t="s">
        <v>30</v>
      </c>
      <c r="L35" s="145"/>
      <c r="M35" s="143"/>
      <c r="N35" s="7"/>
    </row>
    <row r="36" spans="1:20" ht="15.75" thickTop="1" x14ac:dyDescent="0.2">
      <c r="A36" s="50"/>
      <c r="B36" s="82">
        <v>1</v>
      </c>
      <c r="C36" s="83" t="s">
        <v>36</v>
      </c>
      <c r="D36" s="72">
        <v>-393243115.660474</v>
      </c>
      <c r="E36" s="86"/>
      <c r="F36" s="72">
        <v>-692987159</v>
      </c>
      <c r="G36" s="86"/>
      <c r="H36" s="60">
        <f>IF(D36&lt;&gt;0,(D36/91*365)/D16,"")</f>
        <v>-2.0383454305671428E-2</v>
      </c>
      <c r="I36" s="94">
        <f>IF(D36&lt;&gt;0,(D36/91*365)/((P16+H131-D36)/2),"")</f>
        <v>-0.17137138287953324</v>
      </c>
      <c r="J36" s="127">
        <f>F36/((D16+N131)/2)</f>
        <v>-8.99304053521526E-3</v>
      </c>
      <c r="K36" s="128">
        <f>(F36/((P16-F36+J131)/2))</f>
        <v>-7.2166495103705985E-2</v>
      </c>
      <c r="L36" s="110">
        <v>422</v>
      </c>
      <c r="M36" s="87">
        <v>33</v>
      </c>
      <c r="O36" s="56"/>
      <c r="P36" s="56"/>
      <c r="R36" s="60"/>
    </row>
    <row r="37" spans="1:20" ht="15" x14ac:dyDescent="0.2">
      <c r="A37" s="50"/>
      <c r="B37" s="82">
        <v>2</v>
      </c>
      <c r="C37" s="83" t="s">
        <v>40</v>
      </c>
      <c r="D37" s="68"/>
      <c r="E37" s="86"/>
      <c r="F37" s="72"/>
      <c r="G37" s="86"/>
      <c r="H37" s="60" t="str">
        <f t="shared" ref="H37:H38" si="8">IF(D37&lt;&gt;0,(D37/91*365)/D17,"")</f>
        <v/>
      </c>
      <c r="I37" s="94" t="str">
        <f t="shared" ref="I37:I38" si="9">IF(D37&lt;&gt;0,(D37/91*365)/((P17+H132-D37)/2),"")</f>
        <v/>
      </c>
      <c r="J37" s="127"/>
      <c r="K37" s="129"/>
      <c r="L37" s="111"/>
      <c r="M37" s="62"/>
      <c r="O37" s="56"/>
      <c r="P37" s="56"/>
      <c r="R37" s="60"/>
      <c r="S37" s="60"/>
      <c r="T37" s="58"/>
    </row>
    <row r="38" spans="1:20" ht="15" x14ac:dyDescent="0.2">
      <c r="A38" s="50"/>
      <c r="B38" s="82">
        <v>3</v>
      </c>
      <c r="C38" s="83" t="s">
        <v>13</v>
      </c>
      <c r="D38" s="68">
        <v>1277536243.1858625</v>
      </c>
      <c r="E38" s="86"/>
      <c r="F38" s="72">
        <v>6300255704.97472</v>
      </c>
      <c r="G38" s="86"/>
      <c r="H38" s="60">
        <f t="shared" si="8"/>
        <v>1.2059307596900071E-2</v>
      </c>
      <c r="I38" s="94">
        <f t="shared" si="9"/>
        <v>0.11145719504182279</v>
      </c>
      <c r="J38" s="127">
        <f t="shared" ref="J38" si="10">F38/((D18+N133)/2)</f>
        <v>1.5154542237740872E-2</v>
      </c>
      <c r="K38" s="129">
        <f>(F38/((P18-F38+J133)/2))</f>
        <v>0.14990413072590358</v>
      </c>
      <c r="L38" s="111">
        <v>1292</v>
      </c>
      <c r="M38" s="62">
        <v>93</v>
      </c>
      <c r="O38" s="56"/>
      <c r="P38" s="56"/>
      <c r="R38" s="60"/>
      <c r="S38" s="60"/>
      <c r="T38" s="58"/>
    </row>
    <row r="39" spans="1:20" ht="15" x14ac:dyDescent="0.2">
      <c r="A39" s="50"/>
      <c r="B39" s="82">
        <v>4</v>
      </c>
      <c r="C39" s="83" t="s">
        <v>14</v>
      </c>
      <c r="D39" s="68">
        <v>366474591.02740002</v>
      </c>
      <c r="E39" s="86"/>
      <c r="F39" s="72">
        <v>478464986.81594998</v>
      </c>
      <c r="G39" s="86"/>
      <c r="H39" s="60">
        <f>IF(D39&lt;&gt;0,(D39/91*365)/D19,"")</f>
        <v>7.5831282704452736E-3</v>
      </c>
      <c r="I39" s="94">
        <f>IF(D39&lt;&gt;0,(D39/91*365)/((P19+H134-D39)/2),"")</f>
        <v>9.6642021805040709E-2</v>
      </c>
      <c r="J39" s="127">
        <f>F39/((D19+N134)/2)</f>
        <v>2.5623079193059632E-3</v>
      </c>
      <c r="K39" s="129">
        <f t="shared" ref="K39:K49" si="11">(F39/((P19-F39+J134)/2))</f>
        <v>3.1533856738913006E-2</v>
      </c>
      <c r="L39" s="111">
        <v>870</v>
      </c>
      <c r="M39" s="62">
        <v>58</v>
      </c>
      <c r="O39" s="56"/>
      <c r="P39" s="56"/>
      <c r="R39" s="60"/>
      <c r="S39" s="60"/>
      <c r="T39" s="58"/>
    </row>
    <row r="40" spans="1:20" ht="15" x14ac:dyDescent="0.2">
      <c r="A40" s="50"/>
      <c r="B40" s="82">
        <v>5</v>
      </c>
      <c r="C40" s="83" t="s">
        <v>15</v>
      </c>
      <c r="D40" s="68"/>
      <c r="E40" s="86"/>
      <c r="F40" s="72"/>
      <c r="G40" s="86"/>
      <c r="H40" s="60" t="str">
        <f>IF(D40&lt;&gt;0,(D40/91*365)/D20,"")</f>
        <v/>
      </c>
      <c r="I40" s="94" t="str">
        <f>IF(D40&lt;&gt;0,(D40/91*365)/((P20+H135-D40)/2),"")</f>
        <v/>
      </c>
      <c r="J40" s="127"/>
      <c r="K40" s="129"/>
      <c r="L40" s="111"/>
      <c r="M40" s="62"/>
      <c r="O40" s="56"/>
      <c r="P40" s="56"/>
      <c r="R40" s="60"/>
      <c r="T40" s="58"/>
    </row>
    <row r="41" spans="1:20" ht="15" x14ac:dyDescent="0.2">
      <c r="A41" s="50"/>
      <c r="B41" s="82">
        <v>6</v>
      </c>
      <c r="C41" s="83" t="s">
        <v>38</v>
      </c>
      <c r="D41" s="68">
        <v>83458627.516743064</v>
      </c>
      <c r="E41" s="86"/>
      <c r="F41" s="72">
        <v>401032496.21417248</v>
      </c>
      <c r="G41" s="86"/>
      <c r="H41" s="60">
        <f t="shared" ref="H41" si="12">IF(D41&lt;&gt;0,(D41/91*365)/D21,"")</f>
        <v>1.3589586642224637E-2</v>
      </c>
      <c r="I41" s="94">
        <f t="shared" ref="I41:I49" si="13">IF(D41&lt;&gt;0,(D41/91*365)/((P21+H136-D41)/2),"")</f>
        <v>0.10774774010084366</v>
      </c>
      <c r="J41" s="127">
        <f>F41/((D21+N136)/2)</f>
        <v>1.7578383512798432E-2</v>
      </c>
      <c r="K41" s="129">
        <f t="shared" si="11"/>
        <v>0.14164448525948251</v>
      </c>
      <c r="L41" s="111">
        <v>183</v>
      </c>
      <c r="M41" s="62">
        <v>12</v>
      </c>
      <c r="O41" s="56"/>
      <c r="P41" s="56"/>
      <c r="R41" s="60"/>
      <c r="S41" s="60"/>
      <c r="T41" s="58"/>
    </row>
    <row r="42" spans="1:20" ht="15" x14ac:dyDescent="0.2">
      <c r="A42" s="50"/>
      <c r="B42" s="82">
        <v>7</v>
      </c>
      <c r="C42" s="83" t="s">
        <v>17</v>
      </c>
      <c r="D42" s="68">
        <v>-10150986.886356961</v>
      </c>
      <c r="E42" s="86"/>
      <c r="F42" s="72">
        <v>-65791670.905611277</v>
      </c>
      <c r="G42" s="86"/>
      <c r="H42" s="60">
        <f>IF(D42&lt;&gt;0,(D42/91*365)/D22,"")</f>
        <v>-3.9846852289873932E-3</v>
      </c>
      <c r="I42" s="94">
        <f t="shared" si="13"/>
        <v>-3.073121944005603E-2</v>
      </c>
      <c r="J42" s="127">
        <f>F42/((D22+N137)/2)</f>
        <v>-6.2339141856896825E-3</v>
      </c>
      <c r="K42" s="129">
        <f t="shared" si="11"/>
        <v>-4.8323404746059395E-2</v>
      </c>
      <c r="L42" s="111">
        <v>99</v>
      </c>
      <c r="M42" s="62">
        <v>6</v>
      </c>
      <c r="O42" s="56"/>
      <c r="P42" s="56"/>
      <c r="R42" s="60"/>
      <c r="S42" s="60"/>
      <c r="T42" s="58"/>
    </row>
    <row r="43" spans="1:20" ht="15" x14ac:dyDescent="0.2">
      <c r="A43" s="50"/>
      <c r="B43" s="82">
        <v>8</v>
      </c>
      <c r="C43" s="83" t="s">
        <v>16</v>
      </c>
      <c r="D43" s="68">
        <v>-944845973.26994288</v>
      </c>
      <c r="E43" s="86"/>
      <c r="F43" s="72">
        <v>436706769.14304864</v>
      </c>
      <c r="G43" s="86"/>
      <c r="H43" s="60">
        <f>IF(D43&lt;&gt;0,(D43/91*365)/D23,"")</f>
        <v>-2.1325560314963247E-2</v>
      </c>
      <c r="I43" s="94">
        <f t="shared" si="13"/>
        <v>-0.19328079641996651</v>
      </c>
      <c r="J43" s="127">
        <f>F43/((D23+N138)/2)</f>
        <v>2.5934530427048916E-3</v>
      </c>
      <c r="K43" s="129">
        <f t="shared" si="11"/>
        <v>2.048917359950727E-2</v>
      </c>
      <c r="L43" s="111">
        <v>640</v>
      </c>
      <c r="M43" s="62">
        <v>32</v>
      </c>
      <c r="O43" s="56"/>
      <c r="P43" s="56"/>
      <c r="R43" s="60"/>
      <c r="S43" s="60"/>
      <c r="T43" s="58"/>
    </row>
    <row r="44" spans="1:20" ht="15" x14ac:dyDescent="0.2">
      <c r="A44" s="50"/>
      <c r="B44" s="82">
        <v>9</v>
      </c>
      <c r="C44" s="83" t="s">
        <v>18</v>
      </c>
      <c r="D44" s="68">
        <v>-176548217.68188906</v>
      </c>
      <c r="E44" s="86"/>
      <c r="F44" s="72">
        <v>-726016706.51486528</v>
      </c>
      <c r="G44" s="86"/>
      <c r="H44" s="60">
        <f t="shared" ref="H44" si="14">IF(D44&lt;&gt;0,(D44/91*365)/D24,"")</f>
        <v>-2.211773263492579E-2</v>
      </c>
      <c r="I44" s="94">
        <f t="shared" si="13"/>
        <v>-0.21367754476748663</v>
      </c>
      <c r="J44" s="127">
        <f t="shared" ref="J44:J49" si="15">F44/((D24+N139)/2)</f>
        <v>-2.1941001287045427E-2</v>
      </c>
      <c r="K44" s="129">
        <f t="shared" si="11"/>
        <v>-0.17694811757239109</v>
      </c>
      <c r="L44" s="111">
        <v>165</v>
      </c>
      <c r="M44" s="62">
        <v>5</v>
      </c>
      <c r="O44" s="56"/>
      <c r="P44" s="56"/>
      <c r="R44" s="60"/>
      <c r="S44" s="60"/>
      <c r="T44" s="58"/>
    </row>
    <row r="45" spans="1:20" ht="15" x14ac:dyDescent="0.2">
      <c r="A45" s="50"/>
      <c r="B45" s="82">
        <v>10</v>
      </c>
      <c r="C45" s="83" t="s">
        <v>39</v>
      </c>
      <c r="D45" s="68">
        <v>-80384098.65836525</v>
      </c>
      <c r="E45" s="86"/>
      <c r="F45" s="72">
        <v>3377522524.5209608</v>
      </c>
      <c r="G45" s="86"/>
      <c r="H45" s="60">
        <f>IF(D45&lt;&gt;0,(D45/91*365)/D25,"")</f>
        <v>-1.4467929081212632E-3</v>
      </c>
      <c r="I45" s="94">
        <f t="shared" si="13"/>
        <v>-1.1519986848661559E-2</v>
      </c>
      <c r="J45" s="127">
        <f t="shared" si="15"/>
        <v>1.4285516633558837E-2</v>
      </c>
      <c r="K45" s="129">
        <f>(F45/((P25-F45+J140)/2))</f>
        <v>0.12691851652673727</v>
      </c>
      <c r="L45" s="111">
        <v>1273</v>
      </c>
      <c r="M45" s="62">
        <v>76</v>
      </c>
      <c r="O45" s="56"/>
      <c r="P45" s="56"/>
      <c r="R45" s="60"/>
      <c r="S45" s="60"/>
      <c r="T45" s="58"/>
    </row>
    <row r="46" spans="1:20" ht="15" x14ac:dyDescent="0.2">
      <c r="A46" s="50"/>
      <c r="B46" s="82">
        <v>11</v>
      </c>
      <c r="C46" s="83" t="s">
        <v>35</v>
      </c>
      <c r="D46" s="68">
        <v>-1249053506.504951</v>
      </c>
      <c r="E46" s="86"/>
      <c r="F46" s="68">
        <v>-558531000</v>
      </c>
      <c r="G46" s="86"/>
      <c r="H46" s="60">
        <f t="shared" ref="H46:H47" si="16">IF(D46&lt;&gt;0,(D46/91*365)/D26,"")</f>
        <v>-6.0942877860465136E-2</v>
      </c>
      <c r="I46" s="94">
        <f t="shared" si="13"/>
        <v>-0.60809999128718162</v>
      </c>
      <c r="J46" s="127">
        <f t="shared" si="15"/>
        <v>-6.8269121146646086E-3</v>
      </c>
      <c r="K46" s="129">
        <f>(F46/((P26-F46+J141)/2))</f>
        <v>-6.6849017543866934E-2</v>
      </c>
      <c r="L46" s="111">
        <v>420</v>
      </c>
      <c r="M46" s="62">
        <v>35</v>
      </c>
      <c r="O46" s="56"/>
      <c r="P46" s="56"/>
      <c r="R46" s="60"/>
      <c r="T46" s="58"/>
    </row>
    <row r="47" spans="1:20" ht="15" x14ac:dyDescent="0.2">
      <c r="A47" s="50"/>
      <c r="B47" s="82">
        <v>12</v>
      </c>
      <c r="C47" s="83" t="s">
        <v>19</v>
      </c>
      <c r="D47" s="68">
        <v>-506288113.05000031</v>
      </c>
      <c r="E47" s="86"/>
      <c r="F47" s="72">
        <v>-1312868922.1800003</v>
      </c>
      <c r="G47" s="86"/>
      <c r="H47" s="60">
        <f t="shared" si="16"/>
        <v>-2.7705351264051496E-2</v>
      </c>
      <c r="I47" s="94">
        <f t="shared" si="13"/>
        <v>-0.15115299113053421</v>
      </c>
      <c r="J47" s="127">
        <f t="shared" si="15"/>
        <v>-1.7364293241328037E-2</v>
      </c>
      <c r="K47" s="129">
        <f t="shared" si="11"/>
        <v>-9.12780663418164E-2</v>
      </c>
      <c r="L47" s="111">
        <v>430</v>
      </c>
      <c r="M47" s="62">
        <v>37</v>
      </c>
      <c r="O47" s="56"/>
      <c r="P47" s="56"/>
      <c r="R47" s="60"/>
      <c r="S47" s="60"/>
      <c r="T47" s="58"/>
    </row>
    <row r="48" spans="1:20" ht="15" x14ac:dyDescent="0.2">
      <c r="A48" s="51"/>
      <c r="B48" s="82">
        <v>13</v>
      </c>
      <c r="C48" s="83" t="s">
        <v>20</v>
      </c>
      <c r="D48" s="68">
        <v>98044422.28469944</v>
      </c>
      <c r="E48" s="86"/>
      <c r="F48" s="72">
        <v>558100456.99321079</v>
      </c>
      <c r="G48" s="86"/>
      <c r="H48" s="60">
        <f>IF(D48&lt;&gt;0,(D48/91*365)/D28,"")</f>
        <v>7.6547217582543384E-3</v>
      </c>
      <c r="I48" s="94">
        <f t="shared" si="13"/>
        <v>9.2776140142145982E-2</v>
      </c>
      <c r="J48" s="127">
        <f t="shared" si="15"/>
        <v>1.1405955708132517E-2</v>
      </c>
      <c r="K48" s="130">
        <f>(F48/((P28-F48+J143)/2))</f>
        <v>0.14370617703126212</v>
      </c>
      <c r="L48" s="112">
        <v>374</v>
      </c>
      <c r="M48" s="62">
        <v>30</v>
      </c>
      <c r="O48" s="56"/>
      <c r="P48" s="56"/>
      <c r="R48" s="60"/>
      <c r="S48" s="60"/>
      <c r="T48" s="58"/>
    </row>
    <row r="49" spans="1:20" ht="15" x14ac:dyDescent="0.2">
      <c r="A49" s="52"/>
      <c r="B49" s="82">
        <v>14</v>
      </c>
      <c r="C49" s="90" t="s">
        <v>21</v>
      </c>
      <c r="D49" s="68">
        <v>-1701993.541695416</v>
      </c>
      <c r="E49" s="86"/>
      <c r="F49" s="72">
        <v>73191652.583988622</v>
      </c>
      <c r="G49" s="86"/>
      <c r="H49" s="60">
        <f>IF(D49&lt;&gt;0,(D49/91*365)/D29,"")</f>
        <v>-7.9815127852978884E-4</v>
      </c>
      <c r="I49" s="94">
        <f t="shared" si="13"/>
        <v>-4.7892364585271369E-3</v>
      </c>
      <c r="J49" s="131">
        <f t="shared" si="15"/>
        <v>8.5322932376036831E-3</v>
      </c>
      <c r="K49" s="132">
        <f t="shared" si="11"/>
        <v>5.443761322414261E-2</v>
      </c>
      <c r="L49" s="112">
        <v>76</v>
      </c>
      <c r="M49" s="62">
        <v>6</v>
      </c>
      <c r="R49" s="60"/>
      <c r="S49" s="60"/>
      <c r="T49" s="58"/>
    </row>
    <row r="50" spans="1:20" ht="18" customHeight="1" thickBot="1" x14ac:dyDescent="0.25">
      <c r="A50" s="53"/>
      <c r="B50" s="1" t="s">
        <v>22</v>
      </c>
      <c r="C50" s="12"/>
      <c r="D50" s="66">
        <f>SUM(D36:D49)</f>
        <v>-1536702121.23897</v>
      </c>
      <c r="E50" s="88"/>
      <c r="F50" s="113">
        <f>SUM(F36:F49)</f>
        <v>8269079132.6455736</v>
      </c>
      <c r="G50" s="98"/>
      <c r="H50" s="98"/>
      <c r="I50" s="98"/>
      <c r="J50" s="121"/>
      <c r="K50" s="115"/>
      <c r="L50" s="45">
        <f>SUM(L36:L49)</f>
        <v>6244</v>
      </c>
      <c r="M50" s="89">
        <f>SUM(M36:M49)</f>
        <v>423</v>
      </c>
      <c r="R50" s="61"/>
      <c r="T50" s="58"/>
    </row>
    <row r="51" spans="1:20" ht="15" thickTop="1" x14ac:dyDescent="0.2">
      <c r="A51" s="11"/>
      <c r="D51" s="9"/>
      <c r="F51" s="9"/>
      <c r="G51" s="9"/>
      <c r="H51" s="9"/>
      <c r="I51" s="9"/>
      <c r="J51" s="9"/>
      <c r="K51" s="24"/>
      <c r="M51" s="7"/>
      <c r="T51" s="59"/>
    </row>
    <row r="52" spans="1:20" x14ac:dyDescent="0.2">
      <c r="A52" s="35" t="s">
        <v>33</v>
      </c>
      <c r="B52" s="36" t="s">
        <v>34</v>
      </c>
      <c r="D52" s="9"/>
      <c r="E52" s="9"/>
      <c r="F52" s="9"/>
      <c r="G52" s="9"/>
      <c r="H52" s="9"/>
      <c r="I52" s="9"/>
      <c r="J52" s="9"/>
      <c r="K52" s="114"/>
    </row>
    <row r="53" spans="1:20" x14ac:dyDescent="0.2">
      <c r="A53" s="25"/>
      <c r="B53" s="2"/>
      <c r="D53" s="9"/>
      <c r="E53" s="9"/>
      <c r="F53" s="9"/>
      <c r="G53" s="9"/>
      <c r="H53" s="14"/>
      <c r="I53" s="9"/>
      <c r="J53" s="9"/>
      <c r="K53" s="9"/>
    </row>
    <row r="54" spans="1:20" x14ac:dyDescent="0.2">
      <c r="B54" s="26" t="s">
        <v>31</v>
      </c>
      <c r="D54" s="9"/>
      <c r="E54" s="9"/>
      <c r="F54" s="27"/>
      <c r="G54" s="9"/>
      <c r="H54" s="9"/>
      <c r="I54" s="9"/>
      <c r="J54" s="9"/>
      <c r="K54" s="9"/>
    </row>
    <row r="55" spans="1:20" x14ac:dyDescent="0.2">
      <c r="A55" s="2"/>
      <c r="B55" s="28" t="s">
        <v>32</v>
      </c>
      <c r="D55" s="9"/>
      <c r="E55" s="29"/>
      <c r="F55" s="6"/>
      <c r="G55" s="9"/>
      <c r="H55" s="9"/>
      <c r="I55" s="9"/>
      <c r="J55" s="9"/>
      <c r="K55" s="29"/>
    </row>
    <row r="56" spans="1:20" x14ac:dyDescent="0.2">
      <c r="A56" s="2"/>
      <c r="B56" s="28" t="s">
        <v>46</v>
      </c>
      <c r="D56" s="9"/>
      <c r="E56" s="9"/>
      <c r="F56" s="29"/>
      <c r="G56" s="9"/>
      <c r="H56" s="9"/>
      <c r="I56" s="9"/>
      <c r="J56" s="9"/>
      <c r="K56" s="9"/>
    </row>
    <row r="57" spans="1:20" x14ac:dyDescent="0.2">
      <c r="B57" s="2"/>
      <c r="D57" s="8"/>
      <c r="E57" s="9"/>
      <c r="F57" s="30"/>
      <c r="H57" s="9"/>
      <c r="I57" s="9"/>
      <c r="J57" s="9"/>
      <c r="K57" s="9"/>
    </row>
    <row r="58" spans="1:20" x14ac:dyDescent="0.2">
      <c r="D58" s="5"/>
      <c r="E58" s="9"/>
      <c r="F58" s="9"/>
      <c r="G58" s="9"/>
      <c r="H58" s="9"/>
      <c r="I58" s="9"/>
      <c r="J58" s="9"/>
      <c r="K58" s="9"/>
      <c r="M58" s="11"/>
    </row>
    <row r="59" spans="1:20" x14ac:dyDescent="0.2">
      <c r="D59" s="14"/>
      <c r="E59" s="14"/>
      <c r="F59" s="14"/>
      <c r="G59" s="9"/>
      <c r="H59" s="9"/>
      <c r="I59" s="9"/>
      <c r="J59" s="9"/>
      <c r="K59" s="9"/>
      <c r="M59" s="43"/>
    </row>
    <row r="60" spans="1:20" x14ac:dyDescent="0.2">
      <c r="D60" s="14"/>
      <c r="E60" s="14"/>
      <c r="F60" s="9"/>
      <c r="G60" s="9"/>
      <c r="H60" s="9"/>
      <c r="I60" s="9"/>
      <c r="J60" s="9"/>
      <c r="K60" s="9"/>
      <c r="M60" s="37"/>
    </row>
    <row r="61" spans="1:20" x14ac:dyDescent="0.2">
      <c r="D61" s="14"/>
      <c r="E61" s="14"/>
      <c r="F61" s="30"/>
      <c r="G61" s="9"/>
      <c r="H61" s="9"/>
      <c r="I61" s="9"/>
      <c r="J61" s="9"/>
      <c r="K61" s="9"/>
    </row>
    <row r="62" spans="1:20" x14ac:dyDescent="0.2">
      <c r="D62" s="14"/>
      <c r="E62" s="14"/>
      <c r="F62" s="31"/>
      <c r="G62" s="9"/>
      <c r="H62" s="9"/>
      <c r="I62" s="9"/>
      <c r="J62" s="9"/>
      <c r="K62" s="9"/>
    </row>
    <row r="63" spans="1:20" x14ac:dyDescent="0.2">
      <c r="D63" s="14"/>
      <c r="E63" s="14"/>
      <c r="H63" s="9"/>
      <c r="I63" s="9"/>
      <c r="J63" s="9"/>
      <c r="K63" s="9"/>
    </row>
    <row r="64" spans="1:20" x14ac:dyDescent="0.2">
      <c r="D64" s="14"/>
      <c r="E64" s="14"/>
      <c r="H64" s="9"/>
      <c r="I64" s="9"/>
      <c r="J64" s="9"/>
      <c r="K64" s="9"/>
      <c r="M64" s="11"/>
    </row>
    <row r="65" spans="4:14" x14ac:dyDescent="0.2">
      <c r="D65" s="14"/>
      <c r="E65" s="14"/>
      <c r="H65" s="9"/>
      <c r="I65" s="9"/>
      <c r="J65" s="9"/>
      <c r="K65" s="9"/>
      <c r="M65" s="43"/>
    </row>
    <row r="66" spans="4:14" x14ac:dyDescent="0.2">
      <c r="D66" s="14"/>
      <c r="E66" s="14"/>
      <c r="H66" s="9"/>
      <c r="I66" s="9"/>
      <c r="J66" s="9"/>
      <c r="K66" s="9"/>
    </row>
    <row r="67" spans="4:14" x14ac:dyDescent="0.2">
      <c r="D67" s="14"/>
      <c r="E67" s="14"/>
      <c r="H67" s="9"/>
      <c r="I67" s="9"/>
      <c r="J67" s="9"/>
      <c r="K67" s="9"/>
    </row>
    <row r="68" spans="4:14" x14ac:dyDescent="0.2">
      <c r="D68" s="14"/>
      <c r="E68" s="14"/>
      <c r="H68" s="9"/>
      <c r="I68" s="9"/>
      <c r="J68" s="9"/>
      <c r="K68" s="9"/>
    </row>
    <row r="69" spans="4:14" x14ac:dyDescent="0.2">
      <c r="D69" s="14"/>
      <c r="E69" s="14"/>
      <c r="H69" s="9"/>
      <c r="I69" s="9"/>
      <c r="J69" s="9"/>
      <c r="K69" s="9"/>
    </row>
    <row r="70" spans="4:14" x14ac:dyDescent="0.2">
      <c r="D70" s="14"/>
      <c r="E70" s="14"/>
      <c r="H70" s="9"/>
      <c r="I70" s="9"/>
      <c r="J70" s="9"/>
      <c r="K70" s="9"/>
    </row>
    <row r="71" spans="4:14" x14ac:dyDescent="0.2">
      <c r="D71" s="14"/>
      <c r="E71" s="14"/>
      <c r="H71" s="9"/>
      <c r="I71" s="9"/>
      <c r="J71" s="9"/>
      <c r="K71" s="9"/>
    </row>
    <row r="72" spans="4:14" x14ac:dyDescent="0.2">
      <c r="D72" s="14"/>
      <c r="E72" s="14"/>
      <c r="H72" s="9"/>
      <c r="I72" s="9"/>
      <c r="J72" s="9"/>
      <c r="K72" s="9"/>
    </row>
    <row r="73" spans="4:14" x14ac:dyDescent="0.2">
      <c r="D73" s="14"/>
      <c r="E73" s="14"/>
      <c r="H73" s="9"/>
      <c r="I73" s="9"/>
      <c r="J73" s="9"/>
      <c r="K73" s="9"/>
    </row>
    <row r="74" spans="4:14" x14ac:dyDescent="0.2">
      <c r="D74" s="14"/>
      <c r="E74" s="14"/>
      <c r="H74" s="9"/>
      <c r="I74" s="9"/>
      <c r="J74" s="9"/>
      <c r="K74" s="9"/>
      <c r="M74" s="7"/>
      <c r="N74" s="7"/>
    </row>
    <row r="75" spans="4:14" x14ac:dyDescent="0.2">
      <c r="D75" s="14"/>
      <c r="E75" s="14"/>
      <c r="H75" s="9"/>
      <c r="I75" s="9"/>
      <c r="J75" s="9"/>
      <c r="K75" s="9"/>
      <c r="M75" s="7"/>
      <c r="N75" s="7"/>
    </row>
    <row r="76" spans="4:14" x14ac:dyDescent="0.2">
      <c r="D76" s="14"/>
      <c r="E76" s="14"/>
      <c r="H76" s="9"/>
      <c r="I76" s="9"/>
      <c r="J76" s="9"/>
      <c r="K76" s="9"/>
      <c r="M76" s="7"/>
      <c r="N76" s="7"/>
    </row>
    <row r="77" spans="4:14" x14ac:dyDescent="0.2">
      <c r="D77" s="14"/>
      <c r="E77" s="14"/>
      <c r="H77" s="9"/>
      <c r="I77" s="9"/>
      <c r="J77" s="9"/>
      <c r="K77" s="9"/>
      <c r="M77" s="7"/>
      <c r="N77" s="7"/>
    </row>
    <row r="78" spans="4:14" x14ac:dyDescent="0.2">
      <c r="D78" s="14"/>
      <c r="E78" s="14"/>
      <c r="H78" s="9"/>
      <c r="I78" s="9"/>
      <c r="J78" s="9"/>
      <c r="K78" s="9"/>
      <c r="M78" s="7"/>
      <c r="N78" s="7"/>
    </row>
    <row r="79" spans="4:14" x14ac:dyDescent="0.2">
      <c r="D79" s="14"/>
      <c r="E79" s="14"/>
      <c r="H79" s="9"/>
      <c r="I79" s="9"/>
      <c r="J79" s="9"/>
      <c r="K79" s="9"/>
      <c r="M79" s="7"/>
      <c r="N79" s="6"/>
    </row>
    <row r="80" spans="4:14" x14ac:dyDescent="0.2">
      <c r="D80" s="9"/>
      <c r="E80" s="9"/>
      <c r="H80" s="9"/>
      <c r="I80" s="9"/>
      <c r="J80" s="9"/>
      <c r="K80" s="9"/>
      <c r="M80" s="7"/>
      <c r="N80" s="6"/>
    </row>
    <row r="81" spans="4:14" x14ac:dyDescent="0.2">
      <c r="D81" s="9"/>
      <c r="E81" s="9"/>
      <c r="H81" s="9"/>
      <c r="I81" s="9"/>
      <c r="J81" s="9"/>
      <c r="K81" s="9"/>
      <c r="M81" s="7"/>
      <c r="N81" s="6"/>
    </row>
    <row r="82" spans="4:14" x14ac:dyDescent="0.2">
      <c r="D82" s="9"/>
      <c r="E82" s="9"/>
      <c r="H82" s="9"/>
      <c r="I82" s="9"/>
      <c r="J82" s="9"/>
      <c r="K82" s="9"/>
      <c r="M82" s="7"/>
      <c r="N82" s="6"/>
    </row>
    <row r="83" spans="4:14" x14ac:dyDescent="0.2">
      <c r="D83" s="9"/>
      <c r="E83" s="9"/>
      <c r="H83" s="9"/>
      <c r="I83" s="9"/>
      <c r="J83" s="9"/>
      <c r="K83" s="9"/>
      <c r="M83" s="7"/>
      <c r="N83" s="6"/>
    </row>
    <row r="84" spans="4:14" x14ac:dyDescent="0.2">
      <c r="D84" s="9"/>
      <c r="E84" s="9"/>
      <c r="H84" s="9"/>
      <c r="I84" s="9"/>
      <c r="J84" s="9"/>
      <c r="K84" s="9"/>
      <c r="M84" s="7"/>
      <c r="N84" s="6"/>
    </row>
    <row r="85" spans="4:14" x14ac:dyDescent="0.2">
      <c r="D85" s="9"/>
      <c r="E85" s="9"/>
      <c r="H85" s="9"/>
      <c r="I85" s="9"/>
      <c r="J85" s="9"/>
      <c r="K85" s="9"/>
      <c r="M85" s="7"/>
      <c r="N85" s="6"/>
    </row>
    <row r="86" spans="4:14" x14ac:dyDescent="0.2">
      <c r="D86" s="9"/>
      <c r="E86" s="9"/>
      <c r="H86" s="9"/>
      <c r="I86" s="9"/>
      <c r="J86" s="9"/>
      <c r="K86" s="9"/>
      <c r="M86" s="7"/>
      <c r="N86" s="6"/>
    </row>
    <row r="87" spans="4:14" x14ac:dyDescent="0.2">
      <c r="D87" s="9"/>
      <c r="E87" s="9"/>
      <c r="H87" s="9"/>
      <c r="I87" s="9"/>
      <c r="J87" s="9"/>
      <c r="K87" s="9"/>
      <c r="M87" s="7"/>
      <c r="N87" s="6"/>
    </row>
    <row r="88" spans="4:14" x14ac:dyDescent="0.2">
      <c r="D88" s="9"/>
      <c r="E88" s="9"/>
      <c r="I88" s="9"/>
      <c r="J88" s="9"/>
      <c r="K88" s="9"/>
      <c r="M88" s="7"/>
      <c r="N88" s="6"/>
    </row>
    <row r="89" spans="4:14" x14ac:dyDescent="0.2">
      <c r="D89" s="9"/>
      <c r="E89" s="9"/>
      <c r="I89" s="9"/>
      <c r="J89" s="9"/>
      <c r="K89" s="9"/>
      <c r="M89" s="7"/>
      <c r="N89" s="6"/>
    </row>
    <row r="90" spans="4:14" x14ac:dyDescent="0.2">
      <c r="D90" s="9"/>
      <c r="E90" s="9"/>
      <c r="I90" s="9"/>
      <c r="J90" s="9"/>
      <c r="K90" s="9"/>
      <c r="M90" s="7"/>
      <c r="N90" s="6"/>
    </row>
    <row r="91" spans="4:14" x14ac:dyDescent="0.2">
      <c r="D91" s="9"/>
      <c r="E91" s="9"/>
      <c r="I91" s="9"/>
      <c r="J91" s="9"/>
      <c r="K91" s="9"/>
      <c r="M91" s="7"/>
      <c r="N91" s="6"/>
    </row>
    <row r="92" spans="4:14" x14ac:dyDescent="0.2">
      <c r="D92" s="9"/>
      <c r="E92" s="9"/>
      <c r="I92" s="9"/>
      <c r="J92" s="9"/>
      <c r="K92" s="9"/>
      <c r="M92" s="7"/>
      <c r="N92" s="6"/>
    </row>
    <row r="93" spans="4:14" x14ac:dyDescent="0.2">
      <c r="D93" s="9"/>
      <c r="E93" s="9"/>
      <c r="I93" s="9"/>
      <c r="J93" s="9"/>
      <c r="K93" s="9"/>
      <c r="M93" s="7"/>
      <c r="N93" s="6"/>
    </row>
    <row r="94" spans="4:14" x14ac:dyDescent="0.2">
      <c r="D94" s="9"/>
      <c r="E94" s="9"/>
      <c r="I94" s="9"/>
      <c r="J94" s="9"/>
      <c r="K94" s="9"/>
      <c r="M94" s="7"/>
      <c r="N94" s="6"/>
    </row>
    <row r="95" spans="4:14" x14ac:dyDescent="0.2">
      <c r="D95" s="9"/>
      <c r="E95" s="9"/>
      <c r="I95" s="9"/>
      <c r="J95" s="9"/>
      <c r="K95" s="9"/>
      <c r="L95" s="7"/>
      <c r="M95" s="7"/>
      <c r="N95" s="39"/>
    </row>
    <row r="96" spans="4:14" x14ac:dyDescent="0.2">
      <c r="D96" s="9"/>
      <c r="E96" s="9"/>
      <c r="I96" s="9"/>
      <c r="J96" s="9"/>
      <c r="K96" s="9"/>
      <c r="L96" s="7"/>
      <c r="M96" s="7"/>
      <c r="N96" s="7"/>
    </row>
    <row r="97" spans="4:12" x14ac:dyDescent="0.2">
      <c r="D97" s="9"/>
      <c r="E97" s="9"/>
      <c r="I97" s="9"/>
      <c r="J97" s="9"/>
      <c r="K97" s="9"/>
      <c r="L97" s="9"/>
    </row>
    <row r="98" spans="4:12" x14ac:dyDescent="0.2">
      <c r="D98" s="9"/>
      <c r="E98" s="9"/>
      <c r="I98" s="9"/>
      <c r="J98" s="9"/>
      <c r="K98" s="9"/>
      <c r="L98" s="6"/>
    </row>
    <row r="99" spans="4:12" x14ac:dyDescent="0.2">
      <c r="D99" s="9"/>
      <c r="E99" s="9"/>
      <c r="I99" s="9"/>
      <c r="J99" s="9"/>
      <c r="K99" s="9"/>
      <c r="L99" s="6"/>
    </row>
    <row r="100" spans="4:12" x14ac:dyDescent="0.2">
      <c r="D100" s="9"/>
      <c r="E100" s="9"/>
      <c r="I100" s="9"/>
      <c r="J100" s="9"/>
      <c r="K100" s="9"/>
      <c r="L100" s="7"/>
    </row>
    <row r="101" spans="4:12" x14ac:dyDescent="0.2">
      <c r="D101" s="9"/>
      <c r="E101" s="9"/>
      <c r="F101" s="9"/>
      <c r="G101" s="9"/>
      <c r="I101" s="9"/>
      <c r="J101" s="9"/>
      <c r="K101" s="9"/>
      <c r="L101" s="7"/>
    </row>
    <row r="102" spans="4:12" x14ac:dyDescent="0.2">
      <c r="D102" s="9"/>
      <c r="E102" s="9"/>
      <c r="F102" s="9"/>
      <c r="G102" s="9"/>
      <c r="I102" s="9"/>
      <c r="J102" s="9"/>
      <c r="K102" s="9"/>
      <c r="L102" s="7"/>
    </row>
    <row r="103" spans="4:12" x14ac:dyDescent="0.2">
      <c r="D103" s="9"/>
      <c r="E103" s="9"/>
      <c r="F103" s="9"/>
      <c r="G103" s="9"/>
      <c r="I103" s="9"/>
      <c r="J103" s="9"/>
      <c r="K103" s="9"/>
      <c r="L103" s="7"/>
    </row>
    <row r="104" spans="4:12" x14ac:dyDescent="0.2">
      <c r="D104" s="9"/>
      <c r="E104" s="9"/>
      <c r="F104" s="9"/>
      <c r="G104" s="9"/>
      <c r="I104" s="9"/>
      <c r="J104" s="9"/>
      <c r="K104" s="9"/>
      <c r="L104" s="7"/>
    </row>
    <row r="105" spans="4:12" x14ac:dyDescent="0.2">
      <c r="D105" s="9"/>
      <c r="E105" s="9"/>
      <c r="H105" s="9"/>
      <c r="I105" s="9"/>
      <c r="J105" s="9"/>
      <c r="K105" s="9"/>
      <c r="L105" s="7"/>
    </row>
    <row r="106" spans="4:12" x14ac:dyDescent="0.2">
      <c r="D106" s="9"/>
      <c r="E106" s="9"/>
      <c r="H106" s="29"/>
      <c r="I106" s="9"/>
      <c r="J106" s="9"/>
      <c r="K106" s="9"/>
      <c r="L106" s="7"/>
    </row>
    <row r="107" spans="4:12" x14ac:dyDescent="0.2">
      <c r="D107" s="9"/>
      <c r="E107" s="9"/>
    </row>
    <row r="108" spans="4:12" x14ac:dyDescent="0.2">
      <c r="D108" s="9"/>
      <c r="E108" s="9"/>
    </row>
    <row r="109" spans="4:12" x14ac:dyDescent="0.2">
      <c r="D109" s="9"/>
      <c r="E109" s="9"/>
    </row>
    <row r="110" spans="4:12" x14ac:dyDescent="0.2">
      <c r="D110" s="9"/>
      <c r="E110" s="9"/>
    </row>
    <row r="111" spans="4:12" x14ac:dyDescent="0.2">
      <c r="D111" s="9"/>
      <c r="E111" s="9"/>
    </row>
    <row r="112" spans="4:12" x14ac:dyDescent="0.2">
      <c r="D112" s="9"/>
      <c r="E112" s="9"/>
    </row>
    <row r="113" spans="4:5" x14ac:dyDescent="0.2">
      <c r="D113" s="9"/>
      <c r="E113" s="9"/>
    </row>
    <row r="114" spans="4:5" x14ac:dyDescent="0.2">
      <c r="D114" s="9"/>
      <c r="E114" s="9"/>
    </row>
    <row r="115" spans="4:5" x14ac:dyDescent="0.2">
      <c r="D115" s="9"/>
      <c r="E115" s="9"/>
    </row>
    <row r="116" spans="4:5" x14ac:dyDescent="0.2">
      <c r="D116" s="9"/>
      <c r="E116" s="9"/>
    </row>
    <row r="117" spans="4:5" x14ac:dyDescent="0.2">
      <c r="D117" s="9"/>
      <c r="E117" s="9"/>
    </row>
    <row r="118" spans="4:5" x14ac:dyDescent="0.2">
      <c r="D118" s="9"/>
      <c r="E118" s="9"/>
    </row>
    <row r="119" spans="4:5" x14ac:dyDescent="0.2">
      <c r="D119" s="9"/>
      <c r="E119" s="9"/>
    </row>
    <row r="120" spans="4:5" x14ac:dyDescent="0.2">
      <c r="D120" s="9"/>
      <c r="E120" s="9"/>
    </row>
    <row r="121" spans="4:5" x14ac:dyDescent="0.2">
      <c r="D121" s="9"/>
      <c r="E121" s="9"/>
    </row>
    <row r="122" spans="4:5" x14ac:dyDescent="0.2">
      <c r="D122" s="9"/>
      <c r="E122" s="9"/>
    </row>
    <row r="123" spans="4:5" x14ac:dyDescent="0.2">
      <c r="D123" s="9"/>
      <c r="E123" s="9"/>
    </row>
    <row r="124" spans="4:5" x14ac:dyDescent="0.2">
      <c r="D124" s="9"/>
      <c r="E124" s="9"/>
    </row>
    <row r="125" spans="4:5" x14ac:dyDescent="0.2">
      <c r="D125" s="9"/>
      <c r="E125" s="9"/>
    </row>
    <row r="126" spans="4:5" x14ac:dyDescent="0.2">
      <c r="D126" s="9"/>
      <c r="E126" s="9"/>
    </row>
    <row r="127" spans="4:5" x14ac:dyDescent="0.2">
      <c r="D127" s="9"/>
      <c r="E127" s="9"/>
    </row>
    <row r="128" spans="4:5" x14ac:dyDescent="0.2">
      <c r="D128" s="9"/>
      <c r="E128" s="9"/>
    </row>
    <row r="129" spans="4:14" x14ac:dyDescent="0.2">
      <c r="D129" s="9"/>
      <c r="E129" s="9"/>
      <c r="H129" s="115" t="s">
        <v>49</v>
      </c>
      <c r="I129" s="9"/>
      <c r="J129" s="9" t="s">
        <v>50</v>
      </c>
      <c r="K129" s="9"/>
      <c r="L129" s="7"/>
      <c r="N129" s="8" t="s">
        <v>54</v>
      </c>
    </row>
    <row r="130" spans="4:14" x14ac:dyDescent="0.2">
      <c r="D130" s="9"/>
      <c r="E130" s="9"/>
      <c r="H130" s="7" t="s">
        <v>10</v>
      </c>
      <c r="I130" s="9"/>
      <c r="J130" s="9"/>
      <c r="K130" s="9"/>
      <c r="L130" s="7"/>
    </row>
    <row r="131" spans="4:14" ht="15" x14ac:dyDescent="0.2">
      <c r="D131" s="9"/>
      <c r="E131" s="9"/>
      <c r="F131" s="83" t="s">
        <v>36</v>
      </c>
      <c r="H131" s="57">
        <v>9079414528.6087208</v>
      </c>
      <c r="I131" s="9"/>
      <c r="J131" s="99">
        <v>9577000941.4071617</v>
      </c>
      <c r="K131" s="9"/>
      <c r="L131" s="117" t="s">
        <v>36</v>
      </c>
      <c r="M131" s="102"/>
      <c r="N131" s="70">
        <v>76735235305.304657</v>
      </c>
    </row>
    <row r="132" spans="4:14" ht="30" x14ac:dyDescent="0.2">
      <c r="D132" s="9"/>
      <c r="E132" s="9"/>
      <c r="F132" s="83" t="s">
        <v>40</v>
      </c>
      <c r="H132" s="57">
        <v>4791954745.2312346</v>
      </c>
      <c r="I132" s="9"/>
      <c r="J132" s="99">
        <f>3825065803.24907+J152</f>
        <v>11637250424.238222</v>
      </c>
      <c r="K132" s="9"/>
      <c r="L132" s="117" t="s">
        <v>40</v>
      </c>
      <c r="M132" s="102"/>
      <c r="N132" s="70">
        <v>41034002925.541161</v>
      </c>
    </row>
    <row r="133" spans="4:14" ht="30" x14ac:dyDescent="0.2">
      <c r="D133" s="9"/>
      <c r="E133" s="9"/>
      <c r="F133" s="83" t="s">
        <v>13</v>
      </c>
      <c r="H133" s="57">
        <v>46353576567.575798</v>
      </c>
      <c r="I133" s="9"/>
      <c r="J133" s="6">
        <v>43484518115.322701</v>
      </c>
      <c r="K133" s="9"/>
      <c r="L133" s="117" t="s">
        <v>13</v>
      </c>
      <c r="M133" s="102"/>
      <c r="N133" s="70">
        <v>406552375261.37494</v>
      </c>
    </row>
    <row r="134" spans="4:14" ht="15" x14ac:dyDescent="0.2">
      <c r="D134" s="9"/>
      <c r="E134" s="9"/>
      <c r="F134" s="83" t="s">
        <v>14</v>
      </c>
      <c r="H134" s="57">
        <v>15166545372.613234</v>
      </c>
      <c r="J134" s="100">
        <v>15204640171.603754</v>
      </c>
      <c r="L134" s="117" t="s">
        <v>14</v>
      </c>
      <c r="M134" s="102"/>
      <c r="N134" s="70">
        <v>179622502548.56641</v>
      </c>
    </row>
    <row r="135" spans="4:14" ht="30" x14ac:dyDescent="0.2">
      <c r="D135" s="9"/>
      <c r="E135" s="9"/>
      <c r="F135" s="83" t="s">
        <v>15</v>
      </c>
      <c r="H135" s="57">
        <v>1007285139.7912998</v>
      </c>
      <c r="J135" s="100">
        <v>830512838.97809982</v>
      </c>
      <c r="L135" s="117" t="s">
        <v>15</v>
      </c>
      <c r="M135" s="102"/>
      <c r="N135" s="70">
        <v>1778045022.2419999</v>
      </c>
    </row>
    <row r="136" spans="4:14" ht="15" x14ac:dyDescent="0.2">
      <c r="D136" s="9"/>
      <c r="E136" s="9"/>
      <c r="F136" s="83" t="s">
        <v>38</v>
      </c>
      <c r="H136" s="57">
        <v>2889535075.6324863</v>
      </c>
      <c r="J136" s="100">
        <v>2656012993.3967414</v>
      </c>
      <c r="L136" s="117" t="s">
        <v>38</v>
      </c>
      <c r="M136" s="102"/>
      <c r="N136" s="70">
        <v>20994963033.283604</v>
      </c>
    </row>
    <row r="137" spans="4:14" ht="30" x14ac:dyDescent="0.2">
      <c r="D137" s="9"/>
      <c r="E137" s="9"/>
      <c r="F137" s="83" t="s">
        <v>17</v>
      </c>
      <c r="H137" s="57">
        <v>1382251054.9262762</v>
      </c>
      <c r="J137" s="100">
        <v>1399802939.7567842</v>
      </c>
      <c r="L137" s="117" t="s">
        <v>17</v>
      </c>
      <c r="M137" s="102"/>
      <c r="N137" s="70">
        <v>10889664334.614595</v>
      </c>
    </row>
    <row r="138" spans="4:14" ht="30" x14ac:dyDescent="0.2">
      <c r="D138" s="9"/>
      <c r="E138" s="9"/>
      <c r="F138" s="83" t="s">
        <v>16</v>
      </c>
      <c r="H138" s="57">
        <v>17996011206.188919</v>
      </c>
      <c r="J138" s="100">
        <f>19709441593.444+J154</f>
        <v>22790474275.66338</v>
      </c>
      <c r="L138" s="117" t="s">
        <v>16</v>
      </c>
      <c r="M138" s="102"/>
      <c r="N138" s="70">
        <v>159066237095.10104</v>
      </c>
    </row>
    <row r="139" spans="4:14" ht="15" x14ac:dyDescent="0.2">
      <c r="D139" s="9"/>
      <c r="E139" s="9"/>
      <c r="F139" s="83" t="s">
        <v>18</v>
      </c>
      <c r="H139" s="57">
        <v>3260650076.1153374</v>
      </c>
      <c r="J139" s="100">
        <v>4289113332.2405663</v>
      </c>
      <c r="L139" s="117" t="s">
        <v>18</v>
      </c>
      <c r="M139" s="102"/>
      <c r="N139" s="70">
        <v>34162468976.631905</v>
      </c>
    </row>
    <row r="140" spans="4:14" ht="30" x14ac:dyDescent="0.2">
      <c r="D140" s="9"/>
      <c r="E140" s="9"/>
      <c r="F140" s="83" t="s">
        <v>39</v>
      </c>
      <c r="H140" s="57">
        <v>28892642124.207634</v>
      </c>
      <c r="J140" s="101">
        <v>29598315562.157738</v>
      </c>
      <c r="L140" s="118" t="s">
        <v>39</v>
      </c>
      <c r="M140" s="103"/>
      <c r="N140" s="72">
        <v>250008357068.09973</v>
      </c>
    </row>
    <row r="141" spans="4:14" ht="30" x14ac:dyDescent="0.2">
      <c r="D141" s="9"/>
      <c r="E141" s="9"/>
      <c r="F141" s="83" t="s">
        <v>35</v>
      </c>
      <c r="H141" s="57">
        <v>8052732086.0911274</v>
      </c>
      <c r="J141" s="101">
        <v>8976122166.67449</v>
      </c>
      <c r="L141" s="118" t="s">
        <v>35</v>
      </c>
      <c r="M141" s="103"/>
      <c r="N141" s="72">
        <v>81419102616.161438</v>
      </c>
    </row>
    <row r="142" spans="4:14" ht="15" x14ac:dyDescent="0.2">
      <c r="D142" s="9"/>
      <c r="E142" s="9"/>
      <c r="F142" s="83" t="s">
        <v>19</v>
      </c>
      <c r="H142" s="57">
        <v>13393016667.33</v>
      </c>
      <c r="J142" s="6">
        <v>14483119819.67</v>
      </c>
      <c r="L142" s="118" t="s">
        <v>19</v>
      </c>
      <c r="M142" s="103"/>
      <c r="N142" s="72">
        <v>77917894516.279999</v>
      </c>
    </row>
    <row r="143" spans="4:14" ht="15" x14ac:dyDescent="0.2">
      <c r="D143" s="9"/>
      <c r="E143" s="9"/>
      <c r="F143" s="83" t="s">
        <v>20</v>
      </c>
      <c r="H143" s="57">
        <v>4125805566.8076911</v>
      </c>
      <c r="J143" s="6">
        <v>3875600316.432106</v>
      </c>
      <c r="L143" s="118" t="s">
        <v>20</v>
      </c>
      <c r="M143" s="103"/>
      <c r="N143" s="72">
        <v>46487049049.4692</v>
      </c>
    </row>
    <row r="144" spans="4:14" ht="30" x14ac:dyDescent="0.2">
      <c r="D144" s="9"/>
      <c r="E144" s="9"/>
      <c r="F144" s="90" t="s">
        <v>21</v>
      </c>
      <c r="H144" s="57">
        <v>1462355516.8698356</v>
      </c>
      <c r="J144" s="99">
        <v>1375417855.3099999</v>
      </c>
      <c r="L144" s="119" t="s">
        <v>21</v>
      </c>
      <c r="M144" s="104"/>
      <c r="N144" s="72">
        <v>8603272558.0100002</v>
      </c>
    </row>
    <row r="145" spans="4:14" x14ac:dyDescent="0.2">
      <c r="D145" s="9"/>
      <c r="E145" s="9"/>
      <c r="F145" s="15" t="s">
        <v>53</v>
      </c>
      <c r="H145" s="120">
        <f>SUM(H131:H144)</f>
        <v>157853775727.98959</v>
      </c>
    </row>
    <row r="146" spans="4:14" ht="15" x14ac:dyDescent="0.2">
      <c r="D146" s="9"/>
      <c r="E146" s="9"/>
      <c r="F146" s="97"/>
      <c r="G146" s="97"/>
      <c r="J146" s="39"/>
    </row>
    <row r="147" spans="4:14" x14ac:dyDescent="0.2">
      <c r="D147" s="9"/>
      <c r="E147" s="9"/>
      <c r="F147" s="9"/>
      <c r="G147" s="9"/>
    </row>
    <row r="148" spans="4:14" x14ac:dyDescent="0.2">
      <c r="D148" s="9"/>
      <c r="E148" s="9"/>
      <c r="F148" s="6"/>
      <c r="G148" s="40"/>
      <c r="H148" s="57"/>
    </row>
    <row r="149" spans="4:14" x14ac:dyDescent="0.2">
      <c r="D149" s="9"/>
      <c r="E149" s="9"/>
      <c r="F149" s="6"/>
      <c r="G149" s="40"/>
      <c r="H149" s="57"/>
    </row>
    <row r="150" spans="4:14" x14ac:dyDescent="0.2">
      <c r="D150" s="9"/>
      <c r="E150" s="9"/>
      <c r="F150" s="6"/>
      <c r="G150" s="40"/>
      <c r="H150" s="57"/>
    </row>
    <row r="151" spans="4:14" x14ac:dyDescent="0.2">
      <c r="D151" s="9"/>
      <c r="E151" s="9"/>
      <c r="F151" s="6"/>
      <c r="G151" s="40"/>
      <c r="H151" s="57"/>
    </row>
    <row r="152" spans="4:14" ht="15" x14ac:dyDescent="0.2">
      <c r="D152" s="9"/>
      <c r="E152" s="9"/>
      <c r="F152" s="6"/>
      <c r="G152" s="40"/>
      <c r="H152" s="57"/>
      <c r="I152" s="9"/>
      <c r="J152" s="105">
        <v>7812184620.989152</v>
      </c>
      <c r="K152" s="106"/>
      <c r="L152" s="107" t="s">
        <v>51</v>
      </c>
    </row>
    <row r="153" spans="4:14" x14ac:dyDescent="0.2">
      <c r="D153" s="9"/>
      <c r="E153" s="9"/>
      <c r="F153" s="6"/>
      <c r="G153" s="40"/>
      <c r="H153" s="57"/>
      <c r="I153" s="9"/>
      <c r="J153" s="9"/>
      <c r="K153" s="9"/>
    </row>
    <row r="154" spans="4:14" ht="15" x14ac:dyDescent="0.2">
      <c r="D154" s="9"/>
      <c r="E154" s="9"/>
      <c r="F154" s="6"/>
      <c r="G154" s="40"/>
      <c r="H154" s="57"/>
      <c r="I154" s="9"/>
      <c r="J154" s="108">
        <v>3081032682.2193799</v>
      </c>
      <c r="K154" s="106"/>
      <c r="L154" s="109" t="s">
        <v>52</v>
      </c>
    </row>
    <row r="155" spans="4:14" x14ac:dyDescent="0.2">
      <c r="D155" s="9"/>
      <c r="E155" s="9"/>
    </row>
    <row r="156" spans="4:14" ht="30" x14ac:dyDescent="0.2">
      <c r="D156" s="9"/>
      <c r="E156" s="9"/>
      <c r="M156" s="107" t="s">
        <v>51</v>
      </c>
      <c r="N156" s="136">
        <v>39535324518.293198</v>
      </c>
    </row>
    <row r="157" spans="4:14" x14ac:dyDescent="0.2">
      <c r="D157" s="9"/>
      <c r="E157" s="9"/>
    </row>
    <row r="158" spans="4:14" ht="30" x14ac:dyDescent="0.2">
      <c r="D158" s="9"/>
      <c r="E158" s="9"/>
      <c r="M158" s="109" t="s">
        <v>52</v>
      </c>
      <c r="N158" s="137">
        <v>28016309886.346848</v>
      </c>
    </row>
    <row r="159" spans="4:14" x14ac:dyDescent="0.2">
      <c r="D159" s="9"/>
      <c r="E159" s="9"/>
    </row>
    <row r="160" spans="4:14" x14ac:dyDescent="0.2">
      <c r="D160" s="9"/>
      <c r="E160" s="9"/>
      <c r="F160" s="9"/>
      <c r="G160" s="9"/>
      <c r="H160" s="9"/>
      <c r="I160" s="9"/>
      <c r="J160" s="9"/>
      <c r="K160" s="9"/>
      <c r="L160" s="6"/>
    </row>
    <row r="161" spans="4:12" x14ac:dyDescent="0.2">
      <c r="D161" s="9"/>
      <c r="E161" s="9"/>
      <c r="F161" s="9"/>
      <c r="G161" s="9"/>
      <c r="H161" s="9"/>
      <c r="I161" s="9"/>
      <c r="J161" s="9"/>
      <c r="K161" s="9"/>
      <c r="L161" s="6"/>
    </row>
    <row r="162" spans="4:12" x14ac:dyDescent="0.2">
      <c r="D162" s="9"/>
      <c r="E162" s="9"/>
      <c r="F162" s="9"/>
      <c r="G162" s="9"/>
      <c r="H162" s="9"/>
      <c r="I162" s="9"/>
      <c r="J162" s="9"/>
      <c r="K162" s="9"/>
      <c r="L162" s="10"/>
    </row>
    <row r="163" spans="4:12" x14ac:dyDescent="0.2">
      <c r="D163" s="9"/>
      <c r="E163" s="9"/>
      <c r="F163" s="9"/>
      <c r="G163" s="9"/>
      <c r="H163" s="9"/>
      <c r="I163" s="9"/>
      <c r="J163" s="9"/>
      <c r="K163" s="9"/>
      <c r="L163" s="6"/>
    </row>
    <row r="164" spans="4:12" x14ac:dyDescent="0.2">
      <c r="D164" s="9"/>
      <c r="E164" s="9"/>
      <c r="F164" s="9"/>
      <c r="G164" s="9"/>
      <c r="H164" s="9"/>
      <c r="I164" s="9"/>
      <c r="J164" s="9"/>
      <c r="K164" s="9"/>
      <c r="L164" s="63"/>
    </row>
    <row r="165" spans="4:12" x14ac:dyDescent="0.2">
      <c r="D165" s="9"/>
      <c r="E165" s="9"/>
      <c r="F165" s="9"/>
      <c r="G165" s="9"/>
      <c r="H165" s="9"/>
      <c r="I165" s="9"/>
      <c r="J165" s="9"/>
      <c r="K165" s="9"/>
      <c r="L165" s="63"/>
    </row>
    <row r="166" spans="4:12" x14ac:dyDescent="0.2">
      <c r="D166" s="9"/>
      <c r="E166" s="9"/>
      <c r="F166" s="9"/>
      <c r="G166" s="9"/>
      <c r="H166" s="9"/>
      <c r="I166" s="9"/>
      <c r="J166" s="9"/>
      <c r="K166" s="9"/>
      <c r="L166" s="6"/>
    </row>
    <row r="167" spans="4:12" x14ac:dyDescent="0.2">
      <c r="D167" s="9"/>
      <c r="E167" s="9"/>
      <c r="F167" s="9"/>
      <c r="G167" s="9"/>
      <c r="H167" s="9"/>
      <c r="I167" s="9"/>
      <c r="J167" s="9"/>
      <c r="K167" s="9"/>
      <c r="L167" s="6"/>
    </row>
    <row r="168" spans="4:12" x14ac:dyDescent="0.2">
      <c r="D168" s="9"/>
      <c r="E168" s="9"/>
      <c r="F168" s="9"/>
      <c r="G168" s="9"/>
      <c r="H168" s="9"/>
      <c r="I168" s="9"/>
      <c r="J168" s="9"/>
      <c r="K168" s="9"/>
      <c r="L168" s="6"/>
    </row>
    <row r="169" spans="4:12" x14ac:dyDescent="0.2">
      <c r="D169" s="9"/>
      <c r="E169" s="9"/>
      <c r="F169" s="9"/>
      <c r="G169" s="9"/>
      <c r="H169" s="9"/>
      <c r="I169" s="9"/>
      <c r="J169" s="9"/>
      <c r="K169" s="9"/>
      <c r="L169" s="6"/>
    </row>
    <row r="170" spans="4:12" x14ac:dyDescent="0.2">
      <c r="D170" s="9"/>
      <c r="E170" s="9"/>
      <c r="F170" s="9"/>
      <c r="G170" s="9"/>
      <c r="H170" s="9"/>
      <c r="I170" s="9"/>
      <c r="J170" s="9"/>
      <c r="K170" s="9"/>
      <c r="L170" s="42"/>
    </row>
    <row r="171" spans="4:12" x14ac:dyDescent="0.2">
      <c r="D171" s="9"/>
      <c r="E171" s="9"/>
      <c r="F171" s="9"/>
      <c r="G171" s="9"/>
      <c r="H171" s="9"/>
      <c r="I171" s="9"/>
      <c r="J171" s="9"/>
      <c r="K171" s="9"/>
    </row>
    <row r="172" spans="4:12" x14ac:dyDescent="0.2">
      <c r="D172" s="9"/>
      <c r="E172" s="9"/>
      <c r="F172" s="9"/>
      <c r="G172" s="9"/>
      <c r="H172" s="9"/>
      <c r="I172" s="9"/>
      <c r="J172" s="9"/>
      <c r="K172" s="9"/>
    </row>
    <row r="173" spans="4:12" x14ac:dyDescent="0.2">
      <c r="D173" s="9"/>
      <c r="E173" s="9"/>
      <c r="F173" s="9"/>
      <c r="G173" s="9"/>
      <c r="H173" s="9"/>
      <c r="I173" s="9"/>
      <c r="J173" s="9"/>
      <c r="K173" s="9"/>
    </row>
    <row r="174" spans="4:12" x14ac:dyDescent="0.2">
      <c r="D174" s="9"/>
      <c r="E174" s="9"/>
      <c r="F174" s="9"/>
      <c r="G174" s="9"/>
      <c r="H174" s="9"/>
      <c r="I174" s="9"/>
      <c r="J174" s="9"/>
      <c r="K174" s="9"/>
    </row>
    <row r="175" spans="4:12" x14ac:dyDescent="0.2">
      <c r="D175" s="9"/>
      <c r="E175" s="9"/>
      <c r="F175" s="9"/>
      <c r="G175" s="9"/>
      <c r="H175" s="9"/>
      <c r="I175" s="9"/>
      <c r="J175" s="9"/>
      <c r="K175" s="9"/>
    </row>
    <row r="176" spans="4:12" x14ac:dyDescent="0.2">
      <c r="D176" s="9"/>
      <c r="E176" s="9"/>
      <c r="F176" s="9"/>
      <c r="G176" s="9"/>
      <c r="H176" s="9"/>
      <c r="I176" s="9"/>
      <c r="J176" s="9"/>
      <c r="K176" s="9"/>
    </row>
    <row r="177" spans="4:11" x14ac:dyDescent="0.2">
      <c r="D177" s="9"/>
      <c r="E177" s="9"/>
      <c r="F177" s="9"/>
      <c r="G177" s="9"/>
      <c r="H177" s="9"/>
      <c r="I177" s="9"/>
      <c r="J177" s="9"/>
      <c r="K177" s="9"/>
    </row>
    <row r="178" spans="4:11" x14ac:dyDescent="0.2">
      <c r="D178" s="9"/>
      <c r="E178" s="9"/>
      <c r="F178" s="9"/>
      <c r="G178" s="9"/>
      <c r="H178" s="9"/>
      <c r="I178" s="9"/>
      <c r="J178" s="9"/>
      <c r="K178" s="9"/>
    </row>
    <row r="179" spans="4:11" x14ac:dyDescent="0.2">
      <c r="D179" s="9"/>
      <c r="E179" s="9"/>
      <c r="F179" s="9"/>
      <c r="G179" s="9"/>
      <c r="H179" s="9"/>
      <c r="I179" s="9"/>
      <c r="J179" s="9"/>
      <c r="K179" s="9"/>
    </row>
    <row r="180" spans="4:11" x14ac:dyDescent="0.2">
      <c r="D180" s="9"/>
      <c r="E180" s="9"/>
      <c r="F180" s="9"/>
      <c r="G180" s="9"/>
      <c r="H180" s="9"/>
      <c r="I180" s="9"/>
      <c r="J180" s="9"/>
      <c r="K180" s="9"/>
    </row>
    <row r="181" spans="4:11" x14ac:dyDescent="0.2">
      <c r="D181" s="9"/>
      <c r="E181" s="9"/>
      <c r="F181" s="9"/>
      <c r="G181" s="9"/>
      <c r="H181" s="9"/>
      <c r="I181" s="9"/>
      <c r="J181" s="9"/>
      <c r="K181" s="9"/>
    </row>
    <row r="182" spans="4:11" x14ac:dyDescent="0.2">
      <c r="D182" s="9"/>
      <c r="E182" s="9"/>
      <c r="F182" s="9"/>
      <c r="G182" s="9"/>
      <c r="H182" s="9"/>
      <c r="I182" s="9"/>
      <c r="J182" s="9"/>
      <c r="K182" s="9"/>
    </row>
    <row r="183" spans="4:11" x14ac:dyDescent="0.2">
      <c r="D183" s="9"/>
      <c r="E183" s="9"/>
      <c r="F183" s="9"/>
      <c r="G183" s="9"/>
      <c r="H183" s="9"/>
      <c r="I183" s="9"/>
      <c r="J183" s="9"/>
      <c r="K183" s="9"/>
    </row>
    <row r="184" spans="4:11" x14ac:dyDescent="0.2">
      <c r="D184" s="9"/>
      <c r="E184" s="9"/>
      <c r="F184" s="9"/>
      <c r="G184" s="9"/>
      <c r="H184" s="9"/>
      <c r="I184" s="9"/>
      <c r="J184" s="9"/>
      <c r="K184" s="9"/>
    </row>
    <row r="185" spans="4:11" x14ac:dyDescent="0.2">
      <c r="D185" s="9"/>
      <c r="E185" s="9"/>
      <c r="F185" s="9"/>
      <c r="G185" s="9"/>
      <c r="H185" s="9"/>
      <c r="I185" s="9"/>
      <c r="J185" s="9"/>
      <c r="K185" s="9"/>
    </row>
    <row r="186" spans="4:11" x14ac:dyDescent="0.2">
      <c r="D186" s="9"/>
      <c r="E186" s="9"/>
      <c r="F186" s="9"/>
      <c r="G186" s="9"/>
      <c r="H186" s="9"/>
      <c r="I186" s="9"/>
      <c r="J186" s="9"/>
      <c r="K186" s="9"/>
    </row>
    <row r="187" spans="4:11" x14ac:dyDescent="0.2">
      <c r="D187" s="9"/>
      <c r="E187" s="9"/>
      <c r="F187" s="9"/>
      <c r="G187" s="9"/>
      <c r="H187" s="9"/>
      <c r="I187" s="9"/>
      <c r="J187" s="9"/>
      <c r="K187" s="9"/>
    </row>
    <row r="188" spans="4:11" x14ac:dyDescent="0.2">
      <c r="D188" s="9"/>
      <c r="E188" s="9"/>
      <c r="F188" s="9"/>
      <c r="G188" s="9"/>
      <c r="H188" s="9"/>
      <c r="I188" s="9"/>
      <c r="J188" s="9"/>
      <c r="K188" s="9"/>
    </row>
    <row r="189" spans="4:11" x14ac:dyDescent="0.2">
      <c r="D189" s="9"/>
      <c r="E189" s="9"/>
      <c r="F189" s="9"/>
      <c r="G189" s="9"/>
      <c r="H189" s="9"/>
      <c r="I189" s="9"/>
      <c r="J189" s="9"/>
      <c r="K189" s="9"/>
    </row>
    <row r="190" spans="4:11" x14ac:dyDescent="0.2">
      <c r="D190" s="9"/>
      <c r="E190" s="9"/>
      <c r="F190" s="9"/>
      <c r="G190" s="9"/>
      <c r="H190" s="9"/>
      <c r="I190" s="9"/>
      <c r="J190" s="9"/>
      <c r="K190" s="9"/>
    </row>
    <row r="191" spans="4:11" x14ac:dyDescent="0.2">
      <c r="D191" s="9"/>
      <c r="E191" s="9"/>
      <c r="F191" s="9"/>
      <c r="G191" s="9"/>
      <c r="H191" s="9"/>
      <c r="I191" s="9"/>
      <c r="J191" s="9"/>
      <c r="K191" s="9"/>
    </row>
    <row r="192" spans="4:11" x14ac:dyDescent="0.2">
      <c r="D192" s="9"/>
      <c r="E192" s="9"/>
      <c r="F192" s="9"/>
      <c r="G192" s="9"/>
      <c r="H192" s="9"/>
      <c r="I192" s="9"/>
      <c r="J192" s="9"/>
      <c r="K192" s="9"/>
    </row>
  </sheetData>
  <mergeCells count="17">
    <mergeCell ref="C11:P11"/>
    <mergeCell ref="B10:Q10"/>
    <mergeCell ref="B12:Q12"/>
    <mergeCell ref="D13:K13"/>
    <mergeCell ref="L13:Q13"/>
    <mergeCell ref="D14:E14"/>
    <mergeCell ref="F14:G14"/>
    <mergeCell ref="H14:I14"/>
    <mergeCell ref="J14:K14"/>
    <mergeCell ref="D34:G34"/>
    <mergeCell ref="D33:K33"/>
    <mergeCell ref="N14:O14"/>
    <mergeCell ref="P14:Q14"/>
    <mergeCell ref="L14:M14"/>
    <mergeCell ref="M34:M35"/>
    <mergeCell ref="L34:L35"/>
    <mergeCell ref="L33:M33"/>
  </mergeCells>
  <phoneticPr fontId="18" type="noConversion"/>
  <pageMargins left="0.27013888888888887" right="0.20972222222222223" top="0.35972222222222222" bottom="0.35000000000000003" header="0.51180555555555562" footer="0.51180555555555562"/>
  <pageSetup paperSize="9" scale="4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IFRS</vt:lpstr>
      <vt:lpstr>IFRS!Print_Area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2018-07-19T15:16:57Z</cp:lastPrinted>
  <dcterms:created xsi:type="dcterms:W3CDTF">2009-11-09T09:32:23Z</dcterms:created>
  <dcterms:modified xsi:type="dcterms:W3CDTF">2019-04-26T12:00:24Z</dcterms:modified>
</cp:coreProperties>
</file>